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526"/>
  <workbookPr showInkAnnotation="0" autoCompressPictures="0"/>
  <bookViews>
    <workbookView xWindow="0" yWindow="0" windowWidth="16000" windowHeight="10940" tabRatio="500"/>
  </bookViews>
  <sheets>
    <sheet name="Investimenti" sheetId="1" r:id="rId1"/>
    <sheet name="Vendite" sheetId="2" r:id="rId2"/>
    <sheet name="Costi" sheetId="3" r:id="rId3"/>
    <sheet name="Piano Copertura Investimenti" sheetId="4" r:id="rId4"/>
    <sheet name="Conto Economico e Cash Flow" sheetId="5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2" l="1"/>
  <c r="D4" i="2"/>
  <c r="B2" i="5"/>
  <c r="C2" i="5"/>
  <c r="C12" i="5"/>
  <c r="C16" i="5"/>
  <c r="C18" i="5"/>
  <c r="C19" i="5"/>
  <c r="C23" i="5"/>
  <c r="D2" i="5"/>
  <c r="D12" i="5"/>
  <c r="D16" i="5"/>
  <c r="D18" i="5"/>
  <c r="D19" i="5"/>
  <c r="D23" i="5"/>
  <c r="B12" i="5"/>
  <c r="B16" i="5"/>
  <c r="B18" i="5"/>
  <c r="B19" i="5"/>
  <c r="B23" i="5"/>
  <c r="C22" i="5"/>
  <c r="D22" i="5"/>
  <c r="B22" i="5"/>
  <c r="C21" i="5"/>
  <c r="D21" i="5"/>
  <c r="B21" i="5"/>
  <c r="D14" i="5"/>
  <c r="C14" i="5"/>
  <c r="B14" i="5"/>
  <c r="C10" i="5"/>
  <c r="D10" i="5"/>
  <c r="B10" i="5"/>
  <c r="C8" i="5"/>
  <c r="D8" i="5"/>
  <c r="B8" i="5"/>
  <c r="C7" i="5"/>
  <c r="D7" i="5"/>
  <c r="B7" i="5"/>
  <c r="D6" i="5"/>
  <c r="C6" i="5"/>
  <c r="B6" i="5"/>
  <c r="D5" i="5"/>
  <c r="C5" i="5"/>
  <c r="B5" i="5"/>
  <c r="D4" i="5"/>
  <c r="C4" i="5"/>
  <c r="B4" i="5"/>
  <c r="D11" i="4"/>
  <c r="D10" i="4"/>
  <c r="F9" i="4"/>
  <c r="D9" i="4"/>
  <c r="B9" i="4"/>
  <c r="B2" i="4"/>
  <c r="B5" i="4"/>
  <c r="B6" i="4"/>
  <c r="D14" i="3"/>
  <c r="B11" i="3"/>
  <c r="I8" i="3"/>
  <c r="G8" i="3"/>
  <c r="D8" i="3"/>
  <c r="E5" i="3"/>
  <c r="C5" i="3"/>
  <c r="F2" i="3"/>
  <c r="D2" i="2"/>
  <c r="B4" i="1"/>
</calcChain>
</file>

<file path=xl/sharedStrings.xml><?xml version="1.0" encoding="utf-8"?>
<sst xmlns="http://schemas.openxmlformats.org/spreadsheetml/2006/main" count="57" uniqueCount="53">
  <si>
    <t>Attrezzature</t>
  </si>
  <si>
    <t>Macchine</t>
  </si>
  <si>
    <t>Totale investimenti</t>
  </si>
  <si>
    <t>Prodotto 1</t>
  </si>
  <si>
    <t>Prodotto 2</t>
  </si>
  <si>
    <t>Quantità/anno</t>
  </si>
  <si>
    <t>Prezzo Unitario</t>
  </si>
  <si>
    <t>Fatturato</t>
  </si>
  <si>
    <t>Totale</t>
  </si>
  <si>
    <t>Costi per servizi</t>
  </si>
  <si>
    <t>Affitto</t>
  </si>
  <si>
    <t>Energia Elettrica</t>
  </si>
  <si>
    <t>Acqua</t>
  </si>
  <si>
    <t>Gas</t>
  </si>
  <si>
    <t>Personale</t>
  </si>
  <si>
    <t>N persone</t>
  </si>
  <si>
    <t>Part/time - Full time</t>
  </si>
  <si>
    <t>Costo annuo</t>
  </si>
  <si>
    <t>Costo materia prima</t>
  </si>
  <si>
    <t>Costo unitario MP1</t>
  </si>
  <si>
    <t>Quantità MP1</t>
  </si>
  <si>
    <t>Quantità MP2</t>
  </si>
  <si>
    <t>Costo MP2</t>
  </si>
  <si>
    <t>Ammortamenti</t>
  </si>
  <si>
    <t>Costi commerciali</t>
  </si>
  <si>
    <t>Sito Web</t>
  </si>
  <si>
    <t>Pubblicità</t>
  </si>
  <si>
    <t>Investimenti</t>
  </si>
  <si>
    <t>Capitale proprio</t>
  </si>
  <si>
    <t>Capitale di terzi</t>
  </si>
  <si>
    <t>Totale fonti di copertura</t>
  </si>
  <si>
    <t>Oneri finanziari</t>
  </si>
  <si>
    <t>Tasso di interesse</t>
  </si>
  <si>
    <t>Interessi annui</t>
  </si>
  <si>
    <t>Anni</t>
  </si>
  <si>
    <t>Quota rimborso del mutuo</t>
  </si>
  <si>
    <t>Anno 1</t>
  </si>
  <si>
    <t>Anno 2</t>
  </si>
  <si>
    <t>Anno 3</t>
  </si>
  <si>
    <t>Ricavi</t>
  </si>
  <si>
    <t>Costo per servizi</t>
  </si>
  <si>
    <t>Costo del Personale</t>
  </si>
  <si>
    <t>Costo MP</t>
  </si>
  <si>
    <t>Costi Commerciali</t>
  </si>
  <si>
    <t>Totale costi</t>
  </si>
  <si>
    <t>Utile Operativo</t>
  </si>
  <si>
    <t>Oneri Finanziari</t>
  </si>
  <si>
    <t>Utile netto</t>
  </si>
  <si>
    <t>Tasse</t>
  </si>
  <si>
    <t>Cash flow</t>
  </si>
  <si>
    <t>Costo Personale+Servizi+Costo MP</t>
  </si>
  <si>
    <t>Numero mesi copertura</t>
  </si>
  <si>
    <t>Diviso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</si>
</sst>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#,##0.00_ ;\-#,##0.00\ 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0" applyNumberFormat="1"/>
    <xf numFmtId="44" fontId="0" fillId="0" borderId="0" xfId="1" applyFont="1"/>
    <xf numFmtId="0" fontId="2" fillId="0" borderId="0" xfId="0" applyFont="1"/>
    <xf numFmtId="44" fontId="2" fillId="0" borderId="0" xfId="1" applyFont="1"/>
    <xf numFmtId="44" fontId="0" fillId="0" borderId="0" xfId="0" applyNumberFormat="1"/>
    <xf numFmtId="44" fontId="2" fillId="0" borderId="0" xfId="0" applyNumberFormat="1" applyFont="1"/>
    <xf numFmtId="164" fontId="2" fillId="0" borderId="0" xfId="0" applyNumberFormat="1" applyFont="1"/>
    <xf numFmtId="0" fontId="0" fillId="0" borderId="0" xfId="0" applyFont="1"/>
    <xf numFmtId="9" fontId="0" fillId="0" borderId="0" xfId="2" applyFont="1"/>
    <xf numFmtId="0" fontId="0" fillId="0" borderId="0" xfId="0" applyAlignment="1">
      <alignment horizontal="center"/>
    </xf>
    <xf numFmtId="165" fontId="0" fillId="0" borderId="0" xfId="0" applyNumberFormat="1"/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tabSelected="1" workbookViewId="0">
      <selection activeCell="B4" sqref="B4"/>
    </sheetView>
  </sheetViews>
  <sheetFormatPr baseColWidth="10" defaultRowHeight="15" x14ac:dyDescent="0"/>
  <cols>
    <col min="1" max="1" width="20.5" customWidth="1"/>
    <col min="2" max="2" width="12" bestFit="1" customWidth="1"/>
  </cols>
  <sheetData>
    <row r="2" spans="1:2">
      <c r="A2" t="s">
        <v>0</v>
      </c>
      <c r="B2" s="1">
        <v>20000</v>
      </c>
    </row>
    <row r="3" spans="1:2">
      <c r="A3" t="s">
        <v>1</v>
      </c>
      <c r="B3" s="1">
        <v>25000</v>
      </c>
    </row>
    <row r="4" spans="1:2">
      <c r="A4" s="3" t="s">
        <v>2</v>
      </c>
      <c r="B4" s="4">
        <f>SUM(B2:B3)</f>
        <v>45000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B4" sqref="B4"/>
    </sheetView>
  </sheetViews>
  <sheetFormatPr baseColWidth="10" defaultRowHeight="15" x14ac:dyDescent="0"/>
  <cols>
    <col min="2" max="2" width="14.5" customWidth="1"/>
    <col min="3" max="3" width="14" bestFit="1" customWidth="1"/>
    <col min="4" max="4" width="12" bestFit="1" customWidth="1"/>
  </cols>
  <sheetData>
    <row r="1" spans="1:4">
      <c r="B1" s="3" t="s">
        <v>5</v>
      </c>
      <c r="C1" s="3" t="s">
        <v>6</v>
      </c>
      <c r="D1" s="3" t="s">
        <v>7</v>
      </c>
    </row>
    <row r="2" spans="1:4">
      <c r="A2" t="s">
        <v>3</v>
      </c>
      <c r="B2">
        <v>2500</v>
      </c>
      <c r="C2" s="2">
        <v>15</v>
      </c>
      <c r="D2" s="5">
        <f>+B2*C2</f>
        <v>37500</v>
      </c>
    </row>
    <row r="3" spans="1:4">
      <c r="A3" t="s">
        <v>4</v>
      </c>
      <c r="B3">
        <v>1000</v>
      </c>
      <c r="C3" s="2">
        <v>40</v>
      </c>
      <c r="D3" s="5">
        <f>+B3*C3</f>
        <v>40000</v>
      </c>
    </row>
    <row r="4" spans="1:4">
      <c r="A4" t="s">
        <v>8</v>
      </c>
      <c r="D4" s="5">
        <f>SUM(D2:D3)</f>
        <v>77500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B11" sqref="B11"/>
    </sheetView>
  </sheetViews>
  <sheetFormatPr baseColWidth="10" defaultRowHeight="15" x14ac:dyDescent="0"/>
  <cols>
    <col min="1" max="1" width="18.33203125" customWidth="1"/>
    <col min="2" max="2" width="13.33203125" customWidth="1"/>
    <col min="3" max="3" width="17.6640625" customWidth="1"/>
    <col min="4" max="4" width="12" bestFit="1" customWidth="1"/>
    <col min="5" max="5" width="13" customWidth="1"/>
    <col min="6" max="6" width="12" bestFit="1" customWidth="1"/>
    <col min="9" max="9" width="11" bestFit="1" customWidth="1"/>
  </cols>
  <sheetData>
    <row r="1" spans="1:9">
      <c r="B1" t="s">
        <v>10</v>
      </c>
      <c r="C1" t="s">
        <v>11</v>
      </c>
      <c r="D1" t="s">
        <v>12</v>
      </c>
      <c r="E1" t="s">
        <v>13</v>
      </c>
    </row>
    <row r="2" spans="1:9">
      <c r="A2" s="3" t="s">
        <v>9</v>
      </c>
      <c r="B2" s="2">
        <v>10000</v>
      </c>
      <c r="C2" s="2">
        <v>1200</v>
      </c>
      <c r="D2" s="2">
        <v>600</v>
      </c>
      <c r="E2" s="2">
        <v>600</v>
      </c>
      <c r="F2" s="6">
        <f>SUM(B2:E2)</f>
        <v>12400</v>
      </c>
    </row>
    <row r="4" spans="1:9">
      <c r="B4" t="s">
        <v>15</v>
      </c>
      <c r="C4" t="s">
        <v>16</v>
      </c>
      <c r="D4" t="s">
        <v>17</v>
      </c>
    </row>
    <row r="5" spans="1:9">
      <c r="A5" s="3" t="s">
        <v>14</v>
      </c>
      <c r="B5">
        <v>2</v>
      </c>
      <c r="C5">
        <f>1+0.5</f>
        <v>1.5</v>
      </c>
      <c r="D5" s="1">
        <v>24000</v>
      </c>
      <c r="E5" s="7">
        <f>+D5*C5</f>
        <v>36000</v>
      </c>
    </row>
    <row r="7" spans="1:9">
      <c r="B7" t="s">
        <v>20</v>
      </c>
      <c r="C7" t="s">
        <v>19</v>
      </c>
      <c r="E7" t="s">
        <v>21</v>
      </c>
      <c r="F7" t="s">
        <v>22</v>
      </c>
      <c r="I7" t="s">
        <v>8</v>
      </c>
    </row>
    <row r="8" spans="1:9">
      <c r="A8" s="3" t="s">
        <v>18</v>
      </c>
      <c r="B8">
        <v>500</v>
      </c>
      <c r="C8" s="2">
        <v>2</v>
      </c>
      <c r="D8" s="6">
        <f>+B8*C8</f>
        <v>1000</v>
      </c>
      <c r="E8">
        <v>300</v>
      </c>
      <c r="F8">
        <v>2.5</v>
      </c>
      <c r="G8" s="7">
        <f>+E8*F8</f>
        <v>750</v>
      </c>
      <c r="I8" s="7">
        <f>+D8+G8</f>
        <v>1750</v>
      </c>
    </row>
    <row r="11" spans="1:9">
      <c r="A11" s="3" t="s">
        <v>23</v>
      </c>
      <c r="B11" s="1">
        <f>+Investimenti!B4/5</f>
        <v>9000</v>
      </c>
    </row>
    <row r="13" spans="1:9">
      <c r="B13" s="8" t="s">
        <v>25</v>
      </c>
      <c r="C13" s="8" t="s">
        <v>26</v>
      </c>
      <c r="D13" s="3" t="s">
        <v>8</v>
      </c>
    </row>
    <row r="14" spans="1:9">
      <c r="A14" s="3" t="s">
        <v>24</v>
      </c>
      <c r="B14" s="2">
        <v>1000</v>
      </c>
      <c r="C14" s="2">
        <v>1500</v>
      </c>
      <c r="D14" s="4">
        <f>+SUM(B14:C14)</f>
        <v>2500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A14" sqref="A14"/>
    </sheetView>
  </sheetViews>
  <sheetFormatPr baseColWidth="10" defaultRowHeight="15" x14ac:dyDescent="0"/>
  <cols>
    <col min="1" max="1" width="21.5" customWidth="1"/>
    <col min="2" max="2" width="12" bestFit="1" customWidth="1"/>
    <col min="3" max="3" width="16.1640625" customWidth="1"/>
    <col min="4" max="4" width="13.83203125" customWidth="1"/>
    <col min="6" max="6" width="11" bestFit="1" customWidth="1"/>
  </cols>
  <sheetData>
    <row r="2" spans="1:6">
      <c r="A2" s="3" t="s">
        <v>27</v>
      </c>
      <c r="B2" s="5">
        <f>+Investimenti!B4</f>
        <v>45000</v>
      </c>
    </row>
    <row r="4" spans="1:6">
      <c r="A4" s="3" t="s">
        <v>28</v>
      </c>
      <c r="B4" s="2">
        <v>20000</v>
      </c>
    </row>
    <row r="5" spans="1:6">
      <c r="A5" s="3" t="s">
        <v>29</v>
      </c>
      <c r="B5" s="5">
        <f>+B2-B4</f>
        <v>25000</v>
      </c>
    </row>
    <row r="6" spans="1:6">
      <c r="A6" s="3" t="s">
        <v>30</v>
      </c>
      <c r="B6" s="5">
        <f>SUM(B4:B5)</f>
        <v>45000</v>
      </c>
    </row>
    <row r="7" spans="1:6">
      <c r="A7" s="3"/>
      <c r="B7" s="5"/>
    </row>
    <row r="8" spans="1:6">
      <c r="B8" t="s">
        <v>29</v>
      </c>
      <c r="C8" t="s">
        <v>32</v>
      </c>
      <c r="D8" t="s">
        <v>33</v>
      </c>
      <c r="E8" t="s">
        <v>34</v>
      </c>
      <c r="F8" t="s">
        <v>35</v>
      </c>
    </row>
    <row r="9" spans="1:6">
      <c r="A9" s="3" t="s">
        <v>31</v>
      </c>
      <c r="B9" s="5">
        <f>+B5</f>
        <v>25000</v>
      </c>
      <c r="C9" s="9">
        <v>0.1</v>
      </c>
      <c r="D9" s="2">
        <f>+B9*C9</f>
        <v>2500</v>
      </c>
      <c r="E9">
        <v>10</v>
      </c>
      <c r="F9" s="2">
        <f>+B9/E9</f>
        <v>2500</v>
      </c>
    </row>
    <row r="10" spans="1:6">
      <c r="B10" s="2">
        <v>22500</v>
      </c>
      <c r="C10" s="9">
        <v>0.1</v>
      </c>
      <c r="D10" s="2">
        <f>+B10*C10</f>
        <v>2250</v>
      </c>
    </row>
    <row r="11" spans="1:6">
      <c r="B11" s="2">
        <v>22000</v>
      </c>
      <c r="C11" s="9">
        <v>0.1</v>
      </c>
      <c r="D11" s="2">
        <f>+B11*C11</f>
        <v>2200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6" workbookViewId="0">
      <selection activeCell="B23" sqref="B23"/>
    </sheetView>
  </sheetViews>
  <sheetFormatPr baseColWidth="10" defaultRowHeight="15" x14ac:dyDescent="0"/>
  <cols>
    <col min="1" max="1" width="29.83203125" customWidth="1"/>
    <col min="2" max="2" width="12.1640625" bestFit="1" customWidth="1"/>
    <col min="3" max="4" width="12" bestFit="1" customWidth="1"/>
  </cols>
  <sheetData>
    <row r="1" spans="1:4">
      <c r="B1" s="10" t="s">
        <v>36</v>
      </c>
      <c r="C1" s="10" t="s">
        <v>37</v>
      </c>
      <c r="D1" s="10" t="s">
        <v>38</v>
      </c>
    </row>
    <row r="2" spans="1:4">
      <c r="A2" s="3" t="s">
        <v>39</v>
      </c>
      <c r="B2" s="6">
        <f>+Vendite!D4</f>
        <v>77500</v>
      </c>
      <c r="C2" s="6">
        <f>+B2</f>
        <v>77500</v>
      </c>
      <c r="D2" s="6">
        <f>+C2</f>
        <v>77500</v>
      </c>
    </row>
    <row r="4" spans="1:4">
      <c r="A4" t="s">
        <v>40</v>
      </c>
      <c r="B4" s="5">
        <f>+Costi!F2</f>
        <v>12400</v>
      </c>
      <c r="C4" s="5">
        <f>+B4</f>
        <v>12400</v>
      </c>
      <c r="D4" s="5">
        <f>+C4</f>
        <v>12400</v>
      </c>
    </row>
    <row r="5" spans="1:4">
      <c r="A5" t="s">
        <v>41</v>
      </c>
      <c r="B5" s="1">
        <f>+Costi!E5</f>
        <v>36000</v>
      </c>
      <c r="C5" s="1">
        <f>+B5</f>
        <v>36000</v>
      </c>
      <c r="D5" s="1">
        <f>+C5</f>
        <v>36000</v>
      </c>
    </row>
    <row r="6" spans="1:4">
      <c r="A6" t="s">
        <v>42</v>
      </c>
      <c r="B6" s="2">
        <f>+Costi!I8</f>
        <v>1750</v>
      </c>
      <c r="C6" s="2">
        <f>+B6</f>
        <v>1750</v>
      </c>
      <c r="D6" s="2">
        <f>+C6</f>
        <v>1750</v>
      </c>
    </row>
    <row r="7" spans="1:4">
      <c r="A7" t="s">
        <v>23</v>
      </c>
      <c r="B7" s="2">
        <f>+Costi!B11</f>
        <v>9000</v>
      </c>
      <c r="C7" s="5">
        <f>+B7</f>
        <v>9000</v>
      </c>
      <c r="D7" s="2">
        <f>+C7</f>
        <v>9000</v>
      </c>
    </row>
    <row r="8" spans="1:4">
      <c r="A8" t="s">
        <v>43</v>
      </c>
      <c r="B8" s="5">
        <f>+Costi!D14</f>
        <v>2500</v>
      </c>
      <c r="C8" s="5">
        <f>+B8</f>
        <v>2500</v>
      </c>
      <c r="D8" s="2">
        <f>+C8</f>
        <v>2500</v>
      </c>
    </row>
    <row r="10" spans="1:4">
      <c r="A10" s="3" t="s">
        <v>44</v>
      </c>
      <c r="B10" s="6">
        <f>SUM(B4:B9)</f>
        <v>61650</v>
      </c>
      <c r="C10" s="6">
        <f t="shared" ref="C10:D10" si="0">SUM(C4:C9)</f>
        <v>61650</v>
      </c>
      <c r="D10" s="6">
        <f t="shared" si="0"/>
        <v>61650</v>
      </c>
    </row>
    <row r="12" spans="1:4">
      <c r="A12" s="3" t="s">
        <v>45</v>
      </c>
      <c r="B12" s="6">
        <f>+B2-B10</f>
        <v>15850</v>
      </c>
      <c r="C12" s="6">
        <f t="shared" ref="C12:D12" si="1">+C2-C10</f>
        <v>15850</v>
      </c>
      <c r="D12" s="6">
        <f t="shared" si="1"/>
        <v>15850</v>
      </c>
    </row>
    <row r="14" spans="1:4">
      <c r="A14" s="3" t="s">
        <v>46</v>
      </c>
      <c r="B14" s="6">
        <f>+'Piano Copertura Investimenti'!D9</f>
        <v>2500</v>
      </c>
      <c r="C14" s="6">
        <f>+'Piano Copertura Investimenti'!D10</f>
        <v>2250</v>
      </c>
      <c r="D14" s="6">
        <f>+'Piano Copertura Investimenti'!D11</f>
        <v>2200</v>
      </c>
    </row>
    <row r="16" spans="1:4">
      <c r="A16" s="3" t="s">
        <v>47</v>
      </c>
      <c r="B16" s="6">
        <f>+B12-B14</f>
        <v>13350</v>
      </c>
      <c r="C16" s="6">
        <f t="shared" ref="C16:D16" si="2">+C12-C14</f>
        <v>13600</v>
      </c>
      <c r="D16" s="6">
        <f t="shared" si="2"/>
        <v>13650</v>
      </c>
    </row>
    <row r="18" spans="1:4">
      <c r="A18" t="s">
        <v>48</v>
      </c>
      <c r="B18" s="5">
        <f>0.36*B16</f>
        <v>4806</v>
      </c>
      <c r="C18" s="5">
        <f t="shared" ref="C18:D18" si="3">0.36*C16</f>
        <v>4896</v>
      </c>
      <c r="D18" s="5">
        <f t="shared" si="3"/>
        <v>4914</v>
      </c>
    </row>
    <row r="19" spans="1:4">
      <c r="A19" t="s">
        <v>49</v>
      </c>
      <c r="B19" s="6">
        <f>+B16-B18+B7-'Piano Copertura Investimenti'!$F9</f>
        <v>15044</v>
      </c>
      <c r="C19" s="6">
        <f>+C16-C18+C7-'Piano Copertura Investimenti'!$F9</f>
        <v>15204</v>
      </c>
      <c r="D19" s="6">
        <f>+D16-D18+D7-'Piano Copertura Investimenti'!$F9</f>
        <v>15236</v>
      </c>
    </row>
    <row r="21" spans="1:4">
      <c r="A21" t="s">
        <v>50</v>
      </c>
      <c r="B21" s="1">
        <f>+B4+B5+B6</f>
        <v>50150</v>
      </c>
      <c r="C21" s="1">
        <f t="shared" ref="C21:D21" si="4">+C4+C5+C6</f>
        <v>50150</v>
      </c>
      <c r="D21" s="1">
        <f t="shared" si="4"/>
        <v>50150</v>
      </c>
    </row>
    <row r="22" spans="1:4">
      <c r="A22" t="s">
        <v>52</v>
      </c>
      <c r="B22" s="2">
        <f>+B21/12</f>
        <v>4179.166666666667</v>
      </c>
      <c r="C22" s="2">
        <f t="shared" ref="C22:D22" si="5">+C21/12</f>
        <v>4179.166666666667</v>
      </c>
      <c r="D22" s="2">
        <f t="shared" si="5"/>
        <v>4179.166666666667</v>
      </c>
    </row>
    <row r="23" spans="1:4">
      <c r="A23" t="s">
        <v>51</v>
      </c>
      <c r="B23" s="11">
        <f>+B19/B22</f>
        <v>3.5997607178464603</v>
      </c>
      <c r="C23" s="11">
        <f t="shared" ref="C23:D23" si="6">+C19/C22</f>
        <v>3.6380458624127616</v>
      </c>
      <c r="D23" s="11">
        <f t="shared" si="6"/>
        <v>3.6457028913260219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Investimenti</vt:lpstr>
      <vt:lpstr>Vendite</vt:lpstr>
      <vt:lpstr>Costi</vt:lpstr>
      <vt:lpstr>Piano Copertura Investimenti</vt:lpstr>
      <vt:lpstr>Conto Economico e Cash Flow</vt:lpstr>
    </vt:vector>
  </TitlesOfParts>
  <Company>unipa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Perrone</dc:creator>
  <cp:lastModifiedBy>Giovanni Perrone</cp:lastModifiedBy>
  <dcterms:created xsi:type="dcterms:W3CDTF">2016-11-08T08:51:43Z</dcterms:created>
  <dcterms:modified xsi:type="dcterms:W3CDTF">2016-11-08T09:44:50Z</dcterms:modified>
</cp:coreProperties>
</file>