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ietro Renda\Desktop\"/>
    </mc:Choice>
  </mc:AlternateContent>
  <xr:revisionPtr revIDLastSave="0" documentId="13_ncr:1_{9ABA5E84-F17E-4724-9DD3-AB406F9A1F05}" xr6:coauthVersionLast="47" xr6:coauthVersionMax="47" xr10:uidLastSave="{00000000-0000-0000-0000-000000000000}"/>
  <bookViews>
    <workbookView xWindow="22932" yWindow="492" windowWidth="23256" windowHeight="12456" activeTab="3" xr2:uid="{00000000-000D-0000-FFFF-FFFF00000000}"/>
  </bookViews>
  <sheets>
    <sheet name="2024" sheetId="10" r:id="rId1"/>
    <sheet name="2024 (valido)" sheetId="11" r:id="rId2"/>
    <sheet name="2025" sheetId="12" r:id="rId3"/>
    <sheet name="2026" sheetId="14" r:id="rId4"/>
    <sheet name="prove" sheetId="13" r:id="rId5"/>
  </sheets>
  <definedNames>
    <definedName name="_xlnm.Print_Titles" localSheetId="0">'2024'!$1:$1</definedName>
    <definedName name="_xlnm.Print_Titles" localSheetId="1">'2024 (valido)'!$1:$1</definedName>
    <definedName name="_xlnm.Print_Titles" localSheetId="2">'2025'!$1:$1</definedName>
    <definedName name="_xlnm.Print_Titles" localSheetId="3">'2026'!$1:$1</definedName>
    <definedName name="_xlnm.Print_Titles" localSheetId="4">prove!$1:$1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4" l="1"/>
  <c r="O3" i="14"/>
  <c r="D10" i="14"/>
  <c r="G10" i="14"/>
  <c r="M10" i="14" s="1"/>
  <c r="K13" i="14"/>
  <c r="J13" i="14"/>
  <c r="H13" i="14"/>
  <c r="M13" i="14" s="1"/>
  <c r="G13" i="14"/>
  <c r="I13" i="14" s="1"/>
  <c r="H4" i="14"/>
  <c r="G4" i="14"/>
  <c r="K4" i="14" s="1"/>
  <c r="H3" i="14"/>
  <c r="G3" i="14"/>
  <c r="G3" i="13"/>
  <c r="H3" i="13"/>
  <c r="I3" i="13" s="1"/>
  <c r="H13" i="13"/>
  <c r="G13" i="13"/>
  <c r="H10" i="13"/>
  <c r="G10" i="13"/>
  <c r="H4" i="13"/>
  <c r="G4" i="13"/>
  <c r="I4" i="13" s="1"/>
  <c r="J4" i="12"/>
  <c r="H13" i="12"/>
  <c r="M13" i="12" s="1"/>
  <c r="G13" i="12"/>
  <c r="I13" i="12" s="1"/>
  <c r="L13" i="12" s="1"/>
  <c r="G10" i="12"/>
  <c r="K10" i="12" s="1"/>
  <c r="H4" i="12"/>
  <c r="G4" i="12"/>
  <c r="H3" i="12"/>
  <c r="G3" i="12"/>
  <c r="H4" i="11"/>
  <c r="G4" i="11"/>
  <c r="I4" i="11" s="1"/>
  <c r="R4" i="11" s="1"/>
  <c r="H3" i="11"/>
  <c r="G3" i="11"/>
  <c r="G7" i="10"/>
  <c r="G6" i="10"/>
  <c r="H6" i="10"/>
  <c r="M4" i="14" l="1"/>
  <c r="J3" i="14"/>
  <c r="L13" i="14"/>
  <c r="N13" i="14" s="1"/>
  <c r="O13" i="14" s="1"/>
  <c r="K3" i="14"/>
  <c r="M3" i="14"/>
  <c r="J4" i="14"/>
  <c r="J10" i="14"/>
  <c r="K10" i="14"/>
  <c r="I10" i="14"/>
  <c r="I3" i="14"/>
  <c r="M10" i="13"/>
  <c r="I13" i="13"/>
  <c r="M3" i="11"/>
  <c r="M4" i="11"/>
  <c r="J13" i="12"/>
  <c r="K13" i="12"/>
  <c r="J3" i="13"/>
  <c r="J4" i="13"/>
  <c r="K10" i="13"/>
  <c r="K13" i="13"/>
  <c r="L3" i="13"/>
  <c r="L4" i="13"/>
  <c r="L13" i="13"/>
  <c r="K4" i="13"/>
  <c r="I10" i="13"/>
  <c r="J13" i="13"/>
  <c r="K3" i="13"/>
  <c r="M3" i="13"/>
  <c r="M4" i="13"/>
  <c r="M13" i="13"/>
  <c r="J10" i="13"/>
  <c r="M3" i="12"/>
  <c r="I4" i="12"/>
  <c r="L4" i="12" s="1"/>
  <c r="M10" i="12"/>
  <c r="I10" i="12"/>
  <c r="L10" i="12" s="1"/>
  <c r="K4" i="12"/>
  <c r="K3" i="12"/>
  <c r="M4" i="12"/>
  <c r="J10" i="12"/>
  <c r="I3" i="12"/>
  <c r="J3" i="12"/>
  <c r="K3" i="11"/>
  <c r="L4" i="11"/>
  <c r="I3" i="11"/>
  <c r="J3" i="11"/>
  <c r="J4" i="11"/>
  <c r="K4" i="11"/>
  <c r="H7" i="10"/>
  <c r="G4" i="10"/>
  <c r="G3" i="10"/>
  <c r="H4" i="10"/>
  <c r="H3" i="10"/>
  <c r="L10" i="14" l="1"/>
  <c r="N10" i="14"/>
  <c r="O10" i="14" s="1"/>
  <c r="L4" i="14"/>
  <c r="N4" i="14" s="1"/>
  <c r="O4" i="14" s="1"/>
  <c r="L3" i="14"/>
  <c r="N3" i="14" s="1"/>
  <c r="N3" i="13"/>
  <c r="O3" i="13" s="1"/>
  <c r="N4" i="13"/>
  <c r="O4" i="13" s="1"/>
  <c r="N13" i="13"/>
  <c r="O13" i="13" s="1"/>
  <c r="L10" i="13"/>
  <c r="N10" i="13" s="1"/>
  <c r="O10" i="13" s="1"/>
  <c r="N13" i="12"/>
  <c r="O13" i="12" s="1"/>
  <c r="N10" i="12"/>
  <c r="O10" i="12" s="1"/>
  <c r="N4" i="12"/>
  <c r="O4" i="12" s="1"/>
  <c r="L3" i="12"/>
  <c r="N3" i="12" s="1"/>
  <c r="O3" i="12" s="1"/>
  <c r="N4" i="11"/>
  <c r="O4" i="11" s="1"/>
  <c r="L3" i="11"/>
  <c r="N3" i="11"/>
  <c r="O3" i="11" s="1"/>
  <c r="J3" i="10"/>
  <c r="K6" i="10"/>
  <c r="J6" i="10"/>
  <c r="M7" i="10"/>
  <c r="K7" i="10"/>
  <c r="J7" i="10"/>
  <c r="I7" i="10"/>
  <c r="L7" i="10" s="1"/>
  <c r="I6" i="10"/>
  <c r="L6" i="10" s="1"/>
  <c r="M6" i="10"/>
  <c r="K3" i="10"/>
  <c r="I4" i="10"/>
  <c r="M4" i="10"/>
  <c r="J4" i="10"/>
  <c r="I3" i="10"/>
  <c r="M3" i="10"/>
  <c r="K4" i="10"/>
  <c r="L4" i="10" l="1"/>
  <c r="N4" i="10" s="1"/>
  <c r="O4" i="10" s="1"/>
  <c r="L3" i="10"/>
  <c r="N3" i="10" s="1"/>
  <c r="O3" i="10" s="1"/>
  <c r="N7" i="10"/>
  <c r="O7" i="10" s="1"/>
  <c r="N6" i="10"/>
  <c r="O6" i="10" s="1"/>
</calcChain>
</file>

<file path=xl/sharedStrings.xml><?xml version="1.0" encoding="utf-8"?>
<sst xmlns="http://schemas.openxmlformats.org/spreadsheetml/2006/main" count="173" uniqueCount="29">
  <si>
    <t xml:space="preserve">Ruolo </t>
  </si>
  <si>
    <t>Descrizione</t>
  </si>
  <si>
    <t>Stipendio</t>
  </si>
  <si>
    <t>IIS</t>
  </si>
  <si>
    <t>Assegno Aggiuntivo</t>
  </si>
  <si>
    <t>Totale+oneri c.e.</t>
  </si>
  <si>
    <t>Inquadr.</t>
  </si>
  <si>
    <t>Tesoro</t>
  </si>
  <si>
    <t>Opera di Previdenza</t>
  </si>
  <si>
    <t>IRAP</t>
  </si>
  <si>
    <t>TOTALE ONERI</t>
  </si>
  <si>
    <t>Totale Retribuzione</t>
  </si>
  <si>
    <t>XIII su stipendio</t>
  </si>
  <si>
    <t>XIII su IIS</t>
  </si>
  <si>
    <t>Ritenuta DS (Disoc. Inv) CE</t>
  </si>
  <si>
    <t>Ricercatore - tempo definito Classe 0</t>
  </si>
  <si>
    <t>Ricercatore Tempo pieno Classe 0</t>
  </si>
  <si>
    <t>Importi Separati (Voci)</t>
  </si>
  <si>
    <t>Trattamento omnicomprensivo (Voce)</t>
  </si>
  <si>
    <t>01224</t>
  </si>
  <si>
    <t>00010</t>
  </si>
  <si>
    <t>00015</t>
  </si>
  <si>
    <t>00021</t>
  </si>
  <si>
    <t>RR</t>
  </si>
  <si>
    <t>Contratti di Ricerca Art. 22 L. 240/2010</t>
  </si>
  <si>
    <t>Incarichi Post doc Art. 22 BIS L. 240/2010</t>
  </si>
  <si>
    <t>001224</t>
  </si>
  <si>
    <t>R1</t>
  </si>
  <si>
    <t>Importi Omnicomprensivi (Voci)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</si>
</sst>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#,##0.00\ _€"/>
    <numFmt numFmtId="166" formatCode="_-* #,##0.00\ _€_-;\-* #,##0.00\ _€_-;_-* &quot;-&quot;??\ _€_-;_-@_-"/>
  </numFmts>
  <fonts count="30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0"/>
      <name val="Tahoma"/>
      <family val="2"/>
    </font>
    <font>
      <b/>
      <sz val="10"/>
      <name val="Tahoma"/>
      <family val="2"/>
    </font>
    <font>
      <sz val="14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20" borderId="4" applyNumberFormat="0" applyAlignment="0" applyProtection="0"/>
    <xf numFmtId="0" fontId="9" fillId="0" borderId="5" applyNumberFormat="0" applyFill="0" applyAlignment="0" applyProtection="0"/>
    <xf numFmtId="0" fontId="10" fillId="21" borderId="6" applyNumberFormat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164" fontId="1" fillId="0" borderId="0" applyFont="0" applyFill="0" applyBorder="0" applyAlignment="0" applyProtection="0"/>
    <xf numFmtId="0" fontId="11" fillId="28" borderId="4" applyNumberFormat="0" applyAlignment="0" applyProtection="0"/>
    <xf numFmtId="43" fontId="1" fillId="0" borderId="0" applyFont="0" applyFill="0" applyBorder="0" applyAlignment="0" applyProtection="0"/>
    <xf numFmtId="0" fontId="12" fillId="29" borderId="0" applyNumberFormat="0" applyBorder="0" applyAlignment="0" applyProtection="0"/>
    <xf numFmtId="0" fontId="6" fillId="0" borderId="0"/>
    <xf numFmtId="0" fontId="6" fillId="30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31" borderId="0" applyNumberFormat="0" applyBorder="0" applyAlignment="0" applyProtection="0"/>
    <xf numFmtId="0" fontId="22" fillId="32" borderId="0" applyNumberFormat="0" applyBorder="0" applyAlignment="0" applyProtection="0"/>
  </cellStyleXfs>
  <cellXfs count="85">
    <xf numFmtId="0" fontId="0" fillId="0" borderId="0" xfId="0"/>
    <xf numFmtId="43" fontId="23" fillId="0" borderId="0" xfId="30" applyFont="1" applyFill="1" applyBorder="1" applyAlignment="1">
      <alignment horizontal="center"/>
    </xf>
    <xf numFmtId="43" fontId="3" fillId="0" borderId="0" xfId="30" applyFont="1" applyFill="1" applyBorder="1" applyAlignment="1">
      <alignment horizontal="center"/>
    </xf>
    <xf numFmtId="43" fontId="2" fillId="0" borderId="0" xfId="30" applyFont="1" applyFill="1" applyBorder="1" applyAlignment="1">
      <alignment horizontal="center"/>
    </xf>
    <xf numFmtId="43" fontId="24" fillId="0" borderId="0" xfId="30" applyFont="1" applyFill="1" applyBorder="1" applyAlignment="1">
      <alignment horizontal="center"/>
    </xf>
    <xf numFmtId="43" fontId="26" fillId="0" borderId="0" xfId="30" applyFont="1" applyFill="1" applyBorder="1" applyAlignment="1">
      <alignment horizontal="center"/>
    </xf>
    <xf numFmtId="43" fontId="4" fillId="0" borderId="0" xfId="30" applyFont="1" applyFill="1" applyBorder="1" applyAlignment="1">
      <alignment horizontal="center"/>
    </xf>
    <xf numFmtId="43" fontId="5" fillId="0" borderId="0" xfId="30" applyFont="1" applyFill="1" applyBorder="1" applyAlignment="1">
      <alignment horizontal="center"/>
    </xf>
    <xf numFmtId="43" fontId="25" fillId="0" borderId="0" xfId="3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43" fontId="26" fillId="0" borderId="3" xfId="30" applyFont="1" applyFill="1" applyBorder="1" applyAlignment="1">
      <alignment horizontal="center"/>
    </xf>
    <xf numFmtId="43" fontId="4" fillId="0" borderId="3" xfId="30" applyFont="1" applyFill="1" applyBorder="1" applyAlignment="1">
      <alignment horizontal="center"/>
    </xf>
    <xf numFmtId="43" fontId="26" fillId="0" borderId="13" xfId="30" applyFont="1" applyFill="1" applyBorder="1" applyAlignment="1">
      <alignment horizontal="center"/>
    </xf>
    <xf numFmtId="43" fontId="4" fillId="0" borderId="13" xfId="3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3" fontId="5" fillId="0" borderId="16" xfId="30" applyFont="1" applyFill="1" applyBorder="1" applyAlignment="1">
      <alignment horizontal="center"/>
    </xf>
    <xf numFmtId="43" fontId="5" fillId="0" borderId="14" xfId="30" applyFont="1" applyFill="1" applyBorder="1" applyAlignment="1">
      <alignment horizontal="center"/>
    </xf>
    <xf numFmtId="43" fontId="25" fillId="0" borderId="16" xfId="30" applyFont="1" applyFill="1" applyBorder="1" applyAlignment="1">
      <alignment horizontal="center"/>
    </xf>
    <xf numFmtId="43" fontId="25" fillId="0" borderId="14" xfId="30" applyFont="1" applyFill="1" applyBorder="1" applyAlignment="1">
      <alignment horizontal="center"/>
    </xf>
    <xf numFmtId="43" fontId="4" fillId="0" borderId="16" xfId="30" applyFont="1" applyFill="1" applyBorder="1" applyAlignment="1">
      <alignment horizontal="center"/>
    </xf>
    <xf numFmtId="43" fontId="4" fillId="0" borderId="14" xfId="30" applyFont="1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65" fontId="28" fillId="0" borderId="0" xfId="0" applyNumberFormat="1" applyFont="1" applyAlignment="1">
      <alignment horizontal="left" vertical="center"/>
    </xf>
    <xf numFmtId="165" fontId="29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43" fontId="4" fillId="0" borderId="2" xfId="30" applyFont="1" applyFill="1" applyBorder="1" applyAlignment="1">
      <alignment horizontal="center"/>
    </xf>
    <xf numFmtId="0" fontId="3" fillId="0" borderId="3" xfId="0" applyFont="1" applyBorder="1"/>
    <xf numFmtId="0" fontId="3" fillId="0" borderId="13" xfId="0" applyFont="1" applyBorder="1"/>
    <xf numFmtId="43" fontId="4" fillId="0" borderId="15" xfId="30" applyFont="1" applyFill="1" applyBorder="1" applyAlignment="1">
      <alignment horizontal="center"/>
    </xf>
    <xf numFmtId="43" fontId="3" fillId="0" borderId="0" xfId="30" applyFont="1" applyFill="1" applyBorder="1" applyAlignment="1">
      <alignment horizontal="center" vertical="center" textRotation="90" wrapText="1"/>
    </xf>
    <xf numFmtId="43" fontId="23" fillId="0" borderId="0" xfId="30" applyFont="1" applyFill="1" applyBorder="1" applyAlignment="1">
      <alignment horizontal="center" vertical="center" textRotation="90" wrapText="1"/>
    </xf>
    <xf numFmtId="43" fontId="2" fillId="0" borderId="0" xfId="30" applyFont="1" applyFill="1" applyBorder="1" applyAlignment="1">
      <alignment horizontal="center" vertical="center" textRotation="90" wrapText="1"/>
    </xf>
    <xf numFmtId="43" fontId="24" fillId="0" borderId="18" xfId="30" applyFont="1" applyFill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/>
    </xf>
    <xf numFmtId="49" fontId="24" fillId="0" borderId="3" xfId="30" applyNumberFormat="1" applyFont="1" applyFill="1" applyBorder="1" applyAlignment="1">
      <alignment horizontal="center" vertical="center" wrapText="1"/>
    </xf>
    <xf numFmtId="49" fontId="24" fillId="0" borderId="16" xfId="30" applyNumberFormat="1" applyFont="1" applyFill="1" applyBorder="1" applyAlignment="1">
      <alignment horizontal="center" vertical="center" wrapText="1"/>
    </xf>
    <xf numFmtId="49" fontId="24" fillId="0" borderId="1" xfId="30" applyNumberFormat="1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center" textRotation="90" wrapText="1"/>
    </xf>
    <xf numFmtId="0" fontId="3" fillId="33" borderId="19" xfId="0" applyFont="1" applyFill="1" applyBorder="1" applyAlignment="1">
      <alignment horizontal="center" vertical="center" wrapText="1"/>
    </xf>
    <xf numFmtId="0" fontId="3" fillId="33" borderId="20" xfId="0" applyFont="1" applyFill="1" applyBorder="1" applyAlignment="1">
      <alignment vertical="center" wrapText="1"/>
    </xf>
    <xf numFmtId="43" fontId="3" fillId="33" borderId="17" xfId="30" applyFont="1" applyFill="1" applyBorder="1" applyAlignment="1">
      <alignment horizontal="center" vertical="center" textRotation="90" wrapText="1"/>
    </xf>
    <xf numFmtId="43" fontId="3" fillId="33" borderId="1" xfId="30" applyFont="1" applyFill="1" applyBorder="1" applyAlignment="1">
      <alignment horizontal="center" vertical="center" textRotation="90" wrapText="1"/>
    </xf>
    <xf numFmtId="43" fontId="23" fillId="33" borderId="1" xfId="30" applyFont="1" applyFill="1" applyBorder="1" applyAlignment="1">
      <alignment horizontal="center" vertical="center" textRotation="90" wrapText="1"/>
    </xf>
    <xf numFmtId="43" fontId="2" fillId="33" borderId="17" xfId="30" applyFont="1" applyFill="1" applyBorder="1" applyAlignment="1">
      <alignment horizontal="center" vertical="center" textRotation="90" wrapText="1"/>
    </xf>
    <xf numFmtId="43" fontId="2" fillId="33" borderId="1" xfId="30" applyFont="1" applyFill="1" applyBorder="1" applyAlignment="1">
      <alignment horizontal="center" vertical="center" textRotation="90" wrapText="1"/>
    </xf>
    <xf numFmtId="43" fontId="24" fillId="33" borderId="1" xfId="30" applyFont="1" applyFill="1" applyBorder="1" applyAlignment="1">
      <alignment horizontal="center" vertical="center" textRotation="90" wrapText="1"/>
    </xf>
    <xf numFmtId="49" fontId="25" fillId="0" borderId="1" xfId="30" applyNumberFormat="1" applyFont="1" applyFill="1" applyBorder="1" applyAlignment="1">
      <alignment horizontal="center" vertical="center"/>
    </xf>
    <xf numFmtId="166" fontId="3" fillId="0" borderId="0" xfId="0" applyNumberFormat="1" applyFont="1"/>
    <xf numFmtId="0" fontId="3" fillId="34" borderId="13" xfId="0" applyFont="1" applyFill="1" applyBorder="1"/>
    <xf numFmtId="43" fontId="4" fillId="34" borderId="15" xfId="30" applyFont="1" applyFill="1" applyBorder="1" applyAlignment="1">
      <alignment horizontal="center"/>
    </xf>
    <xf numFmtId="43" fontId="4" fillId="34" borderId="14" xfId="30" applyFont="1" applyFill="1" applyBorder="1" applyAlignment="1">
      <alignment horizontal="center"/>
    </xf>
    <xf numFmtId="43" fontId="4" fillId="34" borderId="13" xfId="30" applyFont="1" applyFill="1" applyBorder="1" applyAlignment="1">
      <alignment horizontal="center"/>
    </xf>
    <xf numFmtId="43" fontId="26" fillId="34" borderId="13" xfId="30" applyFont="1" applyFill="1" applyBorder="1" applyAlignment="1">
      <alignment horizontal="center"/>
    </xf>
    <xf numFmtId="43" fontId="5" fillId="34" borderId="14" xfId="30" applyFont="1" applyFill="1" applyBorder="1" applyAlignment="1">
      <alignment horizontal="center"/>
    </xf>
    <xf numFmtId="43" fontId="25" fillId="34" borderId="14" xfId="3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7" xfId="0" applyFont="1" applyBorder="1"/>
    <xf numFmtId="43" fontId="3" fillId="33" borderId="3" xfId="30" applyFont="1" applyFill="1" applyBorder="1" applyAlignment="1">
      <alignment horizontal="center" vertical="center" textRotation="90" wrapText="1"/>
    </xf>
    <xf numFmtId="43" fontId="3" fillId="33" borderId="16" xfId="30" applyFont="1" applyFill="1" applyBorder="1" applyAlignment="1">
      <alignment horizontal="center" vertical="center" textRotation="90" wrapText="1"/>
    </xf>
    <xf numFmtId="43" fontId="23" fillId="33" borderId="16" xfId="30" applyFont="1" applyFill="1" applyBorder="1" applyAlignment="1">
      <alignment horizontal="center" vertical="center" textRotation="90" wrapText="1"/>
    </xf>
    <xf numFmtId="43" fontId="2" fillId="33" borderId="3" xfId="30" applyFont="1" applyFill="1" applyBorder="1" applyAlignment="1">
      <alignment horizontal="center" vertical="center" textRotation="90" wrapText="1"/>
    </xf>
    <xf numFmtId="43" fontId="2" fillId="33" borderId="16" xfId="30" applyFont="1" applyFill="1" applyBorder="1" applyAlignment="1">
      <alignment horizontal="center" vertical="center" textRotation="90" wrapText="1"/>
    </xf>
    <xf numFmtId="43" fontId="24" fillId="33" borderId="16" xfId="30" applyFont="1" applyFill="1" applyBorder="1" applyAlignment="1">
      <alignment horizontal="center" vertical="center" textRotation="90" wrapText="1"/>
    </xf>
    <xf numFmtId="43" fontId="3" fillId="0" borderId="1" xfId="30" applyFont="1" applyFill="1" applyBorder="1" applyAlignment="1">
      <alignment horizontal="center" vertical="center" textRotation="90" wrapText="1"/>
    </xf>
    <xf numFmtId="43" fontId="3" fillId="0" borderId="21" xfId="30" applyFont="1" applyFill="1" applyBorder="1" applyAlignment="1">
      <alignment horizontal="center" vertical="center" textRotation="90" wrapText="1"/>
    </xf>
    <xf numFmtId="43" fontId="23" fillId="0" borderId="22" xfId="30" applyFont="1" applyFill="1" applyBorder="1" applyAlignment="1">
      <alignment horizontal="center" vertical="center" textRotation="90" wrapText="1"/>
    </xf>
    <xf numFmtId="43" fontId="2" fillId="0" borderId="1" xfId="30" applyFont="1" applyFill="1" applyBorder="1" applyAlignment="1">
      <alignment horizontal="center" vertical="center" textRotation="90" wrapText="1"/>
    </xf>
    <xf numFmtId="43" fontId="2" fillId="0" borderId="17" xfId="30" applyFont="1" applyFill="1" applyBorder="1" applyAlignment="1">
      <alignment horizontal="center" vertical="center" textRotation="90" wrapText="1"/>
    </xf>
    <xf numFmtId="43" fontId="24" fillId="0" borderId="20" xfId="30" applyFont="1" applyFill="1" applyBorder="1" applyAlignment="1">
      <alignment horizontal="center" vertical="center" textRotation="90" wrapText="1"/>
    </xf>
    <xf numFmtId="43" fontId="4" fillId="0" borderId="1" xfId="3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2" fillId="33" borderId="19" xfId="0" applyFont="1" applyFill="1" applyBorder="1" applyAlignment="1">
      <alignment horizontal="center" vertical="center" wrapText="1"/>
    </xf>
    <xf numFmtId="0" fontId="3" fillId="33" borderId="20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5" fontId="27" fillId="0" borderId="0" xfId="0" applyNumberFormat="1" applyFont="1" applyAlignment="1">
      <alignment horizontal="left" vertical="center"/>
    </xf>
    <xf numFmtId="0" fontId="23" fillId="0" borderId="20" xfId="0" applyFont="1" applyBorder="1" applyAlignment="1">
      <alignment horizontal="center" vertical="center" wrapText="1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uro" xfId="28" xr:uid="{00000000-0005-0000-0000-00001B000000}"/>
    <cellStyle name="Input" xfId="29" builtinId="20" customBuiltin="1"/>
    <cellStyle name="Migliaia" xfId="30" builtinId="3"/>
    <cellStyle name="Neutrale" xfId="31" builtinId="28" customBuiltin="1"/>
    <cellStyle name="Normale" xfId="0" builtinId="0"/>
    <cellStyle name="Normale 2" xfId="32" xr:uid="{00000000-0005-0000-0000-000020000000}"/>
    <cellStyle name="Nota 2" xfId="33" xr:uid="{00000000-0005-0000-0000-000021000000}"/>
    <cellStyle name="Output" xfId="34" builtinId="21" customBuiltin="1"/>
    <cellStyle name="Testo avviso" xfId="35" builtinId="11" customBuiltin="1"/>
    <cellStyle name="Testo descrittivo" xfId="36" builtinId="53" customBuiltin="1"/>
    <cellStyle name="Titolo 1" xfId="37" builtinId="16" customBuiltin="1"/>
    <cellStyle name="Titolo 2" xfId="38" builtinId="17" customBuiltin="1"/>
    <cellStyle name="Titolo 3" xfId="39" builtinId="18" customBuiltin="1"/>
    <cellStyle name="Titolo 4" xfId="40" builtinId="19" customBuiltin="1"/>
    <cellStyle name="Titolo 5" xfId="41" xr:uid="{00000000-0005-0000-0000-000029000000}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CBE0-FD6F-4247-86D6-C325A64A68BC}">
  <sheetPr>
    <pageSetUpPr fitToPage="1"/>
  </sheetPr>
  <dimension ref="A1:Q10"/>
  <sheetViews>
    <sheetView zoomScale="98" zoomScaleNormal="98" workbookViewId="0">
      <selection activeCell="B5" sqref="B5:D5"/>
    </sheetView>
  </sheetViews>
  <sheetFormatPr defaultColWidth="9.140625" defaultRowHeight="15" x14ac:dyDescent="0.25"/>
  <cols>
    <col min="1" max="1" width="4.140625" style="9" customWidth="1"/>
    <col min="2" max="2" width="8.140625" style="9" customWidth="1"/>
    <col min="3" max="3" width="37.85546875" style="10" customWidth="1"/>
    <col min="4" max="4" width="13.42578125" style="2" customWidth="1"/>
    <col min="5" max="6" width="11.85546875" style="2" customWidth="1"/>
    <col min="7" max="8" width="10.85546875" style="2" customWidth="1"/>
    <col min="9" max="9" width="13.28515625" style="1" customWidth="1"/>
    <col min="10" max="11" width="13.28515625" style="3" customWidth="1"/>
    <col min="12" max="12" width="10.5703125" style="3" customWidth="1"/>
    <col min="13" max="13" width="11.85546875" style="3" customWidth="1"/>
    <col min="14" max="14" width="13.28515625" style="3" customWidth="1"/>
    <col min="15" max="15" width="13" style="4" customWidth="1"/>
    <col min="16" max="16" width="9.140625" style="10"/>
    <col min="17" max="17" width="12" style="10" bestFit="1" customWidth="1"/>
    <col min="18" max="16384" width="9.140625" style="10"/>
  </cols>
  <sheetData>
    <row r="1" spans="1:17" s="23" customFormat="1" ht="87.75" customHeight="1" thickBot="1" x14ac:dyDescent="0.25">
      <c r="A1" s="40" t="s">
        <v>0</v>
      </c>
      <c r="B1" s="41" t="s">
        <v>6</v>
      </c>
      <c r="C1" s="42" t="s">
        <v>1</v>
      </c>
      <c r="D1" s="43" t="s">
        <v>2</v>
      </c>
      <c r="E1" s="44" t="s">
        <v>3</v>
      </c>
      <c r="F1" s="43" t="s">
        <v>4</v>
      </c>
      <c r="G1" s="44" t="s">
        <v>12</v>
      </c>
      <c r="H1" s="43" t="s">
        <v>13</v>
      </c>
      <c r="I1" s="45" t="s">
        <v>11</v>
      </c>
      <c r="J1" s="46" t="s">
        <v>7</v>
      </c>
      <c r="K1" s="47" t="s">
        <v>8</v>
      </c>
      <c r="L1" s="46" t="s">
        <v>14</v>
      </c>
      <c r="M1" s="47" t="s">
        <v>9</v>
      </c>
      <c r="N1" s="46" t="s">
        <v>10</v>
      </c>
      <c r="O1" s="48" t="s">
        <v>5</v>
      </c>
    </row>
    <row r="2" spans="1:17" s="23" customFormat="1" ht="33" customHeight="1" thickBot="1" x14ac:dyDescent="0.25">
      <c r="A2" s="77" t="s">
        <v>17</v>
      </c>
      <c r="B2" s="78"/>
      <c r="C2" s="84"/>
      <c r="D2" s="37" t="s">
        <v>20</v>
      </c>
      <c r="E2" s="38" t="s">
        <v>21</v>
      </c>
      <c r="F2" s="39" t="s">
        <v>22</v>
      </c>
      <c r="G2" s="32"/>
      <c r="H2" s="32"/>
      <c r="I2" s="33"/>
      <c r="J2" s="34"/>
      <c r="K2" s="34"/>
      <c r="L2" s="34"/>
      <c r="M2" s="34"/>
      <c r="N2" s="34"/>
      <c r="O2" s="35"/>
    </row>
    <row r="3" spans="1:17" ht="19.149999999999999" customHeight="1" x14ac:dyDescent="0.25">
      <c r="A3" s="81"/>
      <c r="B3" s="15"/>
      <c r="C3" s="29" t="s">
        <v>15</v>
      </c>
      <c r="D3" s="28">
        <v>15408.41</v>
      </c>
      <c r="E3" s="21">
        <v>10699.85</v>
      </c>
      <c r="F3" s="21"/>
      <c r="G3" s="12">
        <f>D3/12</f>
        <v>1284.0341666666666</v>
      </c>
      <c r="H3" s="21">
        <f>E3/12</f>
        <v>891.6541666666667</v>
      </c>
      <c r="I3" s="11">
        <f>SUM(D3:H3)</f>
        <v>28283.948333333337</v>
      </c>
      <c r="J3" s="21">
        <f>((($D3*118%)*24.2%))+($E3*24.2%)+($H3*24.2%)+($F3*24.2%)+($G3*24.2%)</f>
        <v>7515.9058362666665</v>
      </c>
      <c r="K3" s="12">
        <f>($D3*80%)*7.1%+($E3*48%)*7.1%+($G3*80%)*7.1%+($H3*48%)*7.1%</f>
        <v>1343.1692906666667</v>
      </c>
      <c r="L3" s="12">
        <f>I3*1.61/100</f>
        <v>455.37156816666675</v>
      </c>
      <c r="M3" s="12">
        <f>($D3*8.5%)+($E3*8.5%)+($H3*8.5%)+($F3*8.5%)+($G3*8.5%)</f>
        <v>2404.1356083333335</v>
      </c>
      <c r="N3" s="17">
        <f>SUM(J3:M3)</f>
        <v>11718.582303433335</v>
      </c>
      <c r="O3" s="19">
        <f>I3+N3</f>
        <v>40002.530636766671</v>
      </c>
    </row>
    <row r="4" spans="1:17" ht="19.149999999999999" customHeight="1" thickBot="1" x14ac:dyDescent="0.3">
      <c r="A4" s="82"/>
      <c r="B4" s="16"/>
      <c r="C4" s="51" t="s">
        <v>16</v>
      </c>
      <c r="D4" s="52">
        <v>21011.37</v>
      </c>
      <c r="E4" s="53">
        <v>10987.15</v>
      </c>
      <c r="F4" s="53">
        <v>4321.3999999999996</v>
      </c>
      <c r="G4" s="54">
        <f t="shared" ref="G4:H4" si="0">D4/12</f>
        <v>1750.9475</v>
      </c>
      <c r="H4" s="53">
        <f t="shared" si="0"/>
        <v>915.5958333333333</v>
      </c>
      <c r="I4" s="55">
        <f t="shared" ref="I4" si="1">SUM(D4:H4)</f>
        <v>38986.463333333333</v>
      </c>
      <c r="J4" s="53">
        <f t="shared" ref="J4:J7" si="2">($D4*24.2%)+($E4*24.2%)+($H4*24.2%)+($F4*24.2%)+($G4*24.2%)</f>
        <v>9434.7241266666642</v>
      </c>
      <c r="K4" s="54">
        <f t="shared" ref="K4" si="3">($D4*80%)*7.1%+($E4*48%)*7.1%+($G4*80%)*7.1%+($H4*48%)*7.1%</f>
        <v>1698.5452119999998</v>
      </c>
      <c r="L4" s="54">
        <f>I4*1.61/100</f>
        <v>627.68205966666665</v>
      </c>
      <c r="M4" s="54">
        <f t="shared" ref="M4:M7" si="4">($D4*8.5%)+($E4*8.5%)+($H4*8.5%)+($F4*8.5%)+($G4*8.5%)</f>
        <v>3313.8493833333337</v>
      </c>
      <c r="N4" s="56">
        <f t="shared" ref="N4" si="5">SUM(J4:M4)</f>
        <v>15074.800781666665</v>
      </c>
      <c r="O4" s="57">
        <f>I4+N4</f>
        <v>54061.264114999998</v>
      </c>
      <c r="Q4" s="50"/>
    </row>
    <row r="5" spans="1:17" ht="30.6" customHeight="1" thickBot="1" x14ac:dyDescent="0.3">
      <c r="A5" s="36"/>
      <c r="B5" s="79" t="s">
        <v>18</v>
      </c>
      <c r="C5" s="80"/>
      <c r="D5" s="49" t="s">
        <v>19</v>
      </c>
      <c r="E5" s="6"/>
      <c r="F5" s="6"/>
      <c r="G5" s="6"/>
      <c r="H5" s="6"/>
      <c r="I5" s="5"/>
      <c r="J5" s="6"/>
      <c r="K5" s="6"/>
      <c r="L5" s="6"/>
      <c r="M5" s="6"/>
      <c r="N5" s="7"/>
      <c r="O5" s="8"/>
    </row>
    <row r="6" spans="1:17" ht="19.149999999999999" customHeight="1" x14ac:dyDescent="0.25">
      <c r="A6" s="81"/>
      <c r="B6" s="15"/>
      <c r="C6" s="29" t="s">
        <v>15</v>
      </c>
      <c r="D6" s="28">
        <v>26108.26</v>
      </c>
      <c r="E6" s="21"/>
      <c r="F6" s="21"/>
      <c r="G6" s="12">
        <f>D6/12</f>
        <v>2175.688333333333</v>
      </c>
      <c r="H6" s="21">
        <f>E6/12</f>
        <v>0</v>
      </c>
      <c r="I6" s="11">
        <f>SUM(D6:H6)</f>
        <v>28283.94833333333</v>
      </c>
      <c r="J6" s="21">
        <f>((($D6*118%)*24.2%))+($E6*24.2%)+($H6*24.2%)+($F6*24.2%)+($G6*24.2%)</f>
        <v>7981.991302266666</v>
      </c>
      <c r="K6" s="12">
        <f>($D6*80%)*7.1%+($E6*48%)*7.1%+($G6*80%)*7.1%+($H6*48%)*7.1%</f>
        <v>1606.5282653333331</v>
      </c>
      <c r="L6" s="12">
        <f>I6*1.61/100</f>
        <v>455.37156816666663</v>
      </c>
      <c r="M6" s="12">
        <f>($D6*8.5%)+($E6*8.5%)+($H6*8.5%)+($F6*8.5%)+($G6*8.5%)</f>
        <v>2404.1356083333335</v>
      </c>
      <c r="N6" s="17">
        <f>SUM(J6:M6)</f>
        <v>12448.0267441</v>
      </c>
      <c r="O6" s="19">
        <f>I6+N6</f>
        <v>40731.97507743333</v>
      </c>
    </row>
    <row r="7" spans="1:17" s="24" customFormat="1" ht="19.149999999999999" customHeight="1" thickBot="1" x14ac:dyDescent="0.3">
      <c r="A7" s="82"/>
      <c r="B7" s="16"/>
      <c r="C7" s="30" t="s">
        <v>16</v>
      </c>
      <c r="D7" s="31">
        <v>35987.5</v>
      </c>
      <c r="E7" s="22"/>
      <c r="F7" s="22"/>
      <c r="G7" s="14">
        <f>D7/12</f>
        <v>2998.9583333333335</v>
      </c>
      <c r="H7" s="22">
        <f t="shared" ref="H7" si="6">E7/12</f>
        <v>0</v>
      </c>
      <c r="I7" s="13">
        <f t="shared" ref="I7" si="7">SUM(D7:H7)</f>
        <v>38986.458333333336</v>
      </c>
      <c r="J7" s="22">
        <f t="shared" si="2"/>
        <v>9434.7229166666675</v>
      </c>
      <c r="K7" s="14">
        <f t="shared" ref="K7" si="8">($D7*80%)*7.1%+($E7*48%)*7.1%+($G7*80%)*7.1%+($H7*48%)*7.1%</f>
        <v>2214.4308333333333</v>
      </c>
      <c r="L7" s="14">
        <f>I7*1.61/100</f>
        <v>627.68197916666668</v>
      </c>
      <c r="M7" s="14">
        <f t="shared" si="4"/>
        <v>3313.8489583333335</v>
      </c>
      <c r="N7" s="18">
        <f t="shared" ref="N7" si="9">SUM(J7:M7)</f>
        <v>15590.684687500003</v>
      </c>
      <c r="O7" s="20">
        <f t="shared" ref="O7" si="10">I7+N7</f>
        <v>54577.14302083334</v>
      </c>
    </row>
    <row r="8" spans="1:17" s="26" customFormat="1" ht="18" x14ac:dyDescent="0.2">
      <c r="A8" s="83"/>
      <c r="B8" s="83"/>
      <c r="C8" s="83"/>
      <c r="D8" s="83"/>
      <c r="E8" s="83"/>
      <c r="F8" s="83"/>
      <c r="G8" s="83"/>
      <c r="H8" s="83"/>
      <c r="I8" s="83"/>
      <c r="J8" s="83"/>
      <c r="K8" s="25"/>
    </row>
    <row r="9" spans="1:17" s="26" customFormat="1" ht="18" x14ac:dyDescent="0.2">
      <c r="A9" s="83"/>
      <c r="B9" s="83"/>
      <c r="C9" s="83"/>
      <c r="D9" s="83"/>
      <c r="E9" s="83"/>
      <c r="F9" s="83"/>
      <c r="G9" s="83"/>
      <c r="H9" s="83"/>
      <c r="I9" s="83"/>
      <c r="J9" s="83"/>
      <c r="K9" s="27"/>
    </row>
    <row r="10" spans="1:17" s="26" customFormat="1" ht="18" x14ac:dyDescent="0.2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27"/>
    </row>
  </sheetData>
  <mergeCells count="7">
    <mergeCell ref="A10:J10"/>
    <mergeCell ref="A6:A7"/>
    <mergeCell ref="B5:C5"/>
    <mergeCell ref="A2:C2"/>
    <mergeCell ref="A3:A4"/>
    <mergeCell ref="A8:J8"/>
    <mergeCell ref="A9:J9"/>
  </mergeCells>
  <printOptions horizontalCentered="1"/>
  <pageMargins left="0.19685039370078741" right="0.19685039370078741" top="1.5748031496062993" bottom="0.74803149606299213" header="0.55118110236220474" footer="0.55118110236220474"/>
  <pageSetup paperSize="9" scale="74" fitToHeight="6" orientation="landscape" r:id="rId1"/>
  <headerFooter alignWithMargins="0">
    <oddHeader>&amp;C&amp;"Calibri,Grassetto"&amp;20Contratti di Ricerca ex Art. 22 Legge 240/2010</oddHeader>
    <oddFooter xml:space="preserve">&amp;L&amp;11&amp;P&amp;R&amp;"Arial,Corsivo"Università di Palermo - Area Risorse Umane - Settore Retribuzioni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58F6-F9F7-401F-9ED7-B1DC8930737F}">
  <sheetPr>
    <pageSetUpPr fitToPage="1"/>
  </sheetPr>
  <dimension ref="A1:R7"/>
  <sheetViews>
    <sheetView zoomScale="98" zoomScaleNormal="98" workbookViewId="0">
      <selection activeCell="E16" sqref="E16:E25"/>
    </sheetView>
  </sheetViews>
  <sheetFormatPr defaultColWidth="9.140625" defaultRowHeight="15" x14ac:dyDescent="0.25"/>
  <cols>
    <col min="1" max="1" width="4.140625" style="9" customWidth="1"/>
    <col min="2" max="2" width="8.140625" style="9" customWidth="1"/>
    <col min="3" max="3" width="37.85546875" style="10" customWidth="1"/>
    <col min="4" max="4" width="13.42578125" style="2" customWidth="1"/>
    <col min="5" max="6" width="11.85546875" style="2" customWidth="1"/>
    <col min="7" max="8" width="10.85546875" style="2" customWidth="1"/>
    <col min="9" max="9" width="13.28515625" style="1" customWidth="1"/>
    <col min="10" max="11" width="13.28515625" style="3" customWidth="1"/>
    <col min="12" max="12" width="10.5703125" style="3" customWidth="1"/>
    <col min="13" max="13" width="11.85546875" style="3" customWidth="1"/>
    <col min="14" max="14" width="13.28515625" style="3" customWidth="1"/>
    <col min="15" max="15" width="13" style="4" customWidth="1"/>
    <col min="16" max="16" width="9.140625" style="10"/>
    <col min="17" max="17" width="12" style="10" bestFit="1" customWidth="1"/>
    <col min="18" max="18" width="11.7109375" style="10" bestFit="1" customWidth="1"/>
    <col min="19" max="16384" width="9.140625" style="10"/>
  </cols>
  <sheetData>
    <row r="1" spans="1:18" s="23" customFormat="1" ht="87.75" customHeight="1" thickBot="1" x14ac:dyDescent="0.25">
      <c r="A1" s="40" t="s">
        <v>0</v>
      </c>
      <c r="B1" s="75" t="s">
        <v>24</v>
      </c>
      <c r="C1" s="76"/>
      <c r="D1" s="60" t="s">
        <v>2</v>
      </c>
      <c r="E1" s="61" t="s">
        <v>3</v>
      </c>
      <c r="F1" s="60" t="s">
        <v>4</v>
      </c>
      <c r="G1" s="61" t="s">
        <v>12</v>
      </c>
      <c r="H1" s="60" t="s">
        <v>13</v>
      </c>
      <c r="I1" s="62" t="s">
        <v>11</v>
      </c>
      <c r="J1" s="63" t="s">
        <v>7</v>
      </c>
      <c r="K1" s="64" t="s">
        <v>8</v>
      </c>
      <c r="L1" s="63" t="s">
        <v>14</v>
      </c>
      <c r="M1" s="64" t="s">
        <v>9</v>
      </c>
      <c r="N1" s="63" t="s">
        <v>10</v>
      </c>
      <c r="O1" s="65" t="s">
        <v>5</v>
      </c>
    </row>
    <row r="2" spans="1:18" s="23" customFormat="1" ht="33" customHeight="1" thickBot="1" x14ac:dyDescent="0.25">
      <c r="A2" s="77" t="s">
        <v>17</v>
      </c>
      <c r="B2" s="78"/>
      <c r="C2" s="78"/>
      <c r="D2" s="39" t="s">
        <v>20</v>
      </c>
      <c r="E2" s="39" t="s">
        <v>21</v>
      </c>
      <c r="F2" s="39" t="s">
        <v>22</v>
      </c>
      <c r="G2" s="66"/>
      <c r="H2" s="67"/>
      <c r="I2" s="68"/>
      <c r="J2" s="69"/>
      <c r="K2" s="70"/>
      <c r="L2" s="69"/>
      <c r="M2" s="70"/>
      <c r="N2" s="69"/>
      <c r="O2" s="71"/>
    </row>
    <row r="3" spans="1:18" ht="19.149999999999999" customHeight="1" thickBot="1" x14ac:dyDescent="0.3">
      <c r="A3" s="81" t="s">
        <v>23</v>
      </c>
      <c r="B3" s="58"/>
      <c r="C3" s="59" t="s">
        <v>15</v>
      </c>
      <c r="D3" s="31">
        <v>15408.41</v>
      </c>
      <c r="E3" s="22">
        <v>10699.85</v>
      </c>
      <c r="F3" s="22"/>
      <c r="G3" s="14">
        <f>D3/12</f>
        <v>1284.0341666666666</v>
      </c>
      <c r="H3" s="22">
        <f>E3/12</f>
        <v>891.6541666666667</v>
      </c>
      <c r="I3" s="13">
        <f>SUM(D3:H3)</f>
        <v>28283.948333333337</v>
      </c>
      <c r="J3" s="22">
        <f>((($D3*118%)*24.2%))+($E3*24.2%)+($H3*24.2%)+($F3*24.2%)+($G3*24.2%)</f>
        <v>7515.9058362666665</v>
      </c>
      <c r="K3" s="14">
        <f>($D3*80%)*7.1%+($E3*48%)*7.1%+($G3*80%)*7.1%+($H3*48%)*7.1%</f>
        <v>1343.1692906666667</v>
      </c>
      <c r="L3" s="72">
        <f>I3*1.61/100</f>
        <v>455.37156816666675</v>
      </c>
      <c r="M3" s="14">
        <f>($D3*8.5%)+($E3*8.5%)+($H3*8.5%)+($F3*8.5%)+($G3*8.5%)</f>
        <v>2404.1356083333335</v>
      </c>
      <c r="N3" s="18">
        <f>SUM(J3:M3)</f>
        <v>11718.582303433335</v>
      </c>
      <c r="O3" s="20">
        <f>I3+N3</f>
        <v>40002.530636766671</v>
      </c>
    </row>
    <row r="4" spans="1:18" ht="19.149999999999999" customHeight="1" thickBot="1" x14ac:dyDescent="0.3">
      <c r="A4" s="82"/>
      <c r="B4" s="16"/>
      <c r="C4" s="30" t="s">
        <v>16</v>
      </c>
      <c r="D4" s="31">
        <v>21011.37</v>
      </c>
      <c r="E4" s="22">
        <v>10987.15</v>
      </c>
      <c r="F4" s="22">
        <v>4321.3999999999996</v>
      </c>
      <c r="G4" s="14">
        <f t="shared" ref="G4:H4" si="0">D4/12</f>
        <v>1750.9475</v>
      </c>
      <c r="H4" s="22">
        <f t="shared" si="0"/>
        <v>915.5958333333333</v>
      </c>
      <c r="I4" s="13">
        <f t="shared" ref="I4" si="1">SUM(D4:H4)</f>
        <v>38986.463333333333</v>
      </c>
      <c r="J4" s="22">
        <f t="shared" ref="J4" si="2">($D4*24.2%)+($E4*24.2%)+($H4*24.2%)+($F4*24.2%)+($G4*24.2%)</f>
        <v>9434.7241266666642</v>
      </c>
      <c r="K4" s="14">
        <f t="shared" ref="K4" si="3">($D4*80%)*7.1%+($E4*48%)*7.1%+($G4*80%)*7.1%+($H4*48%)*7.1%</f>
        <v>1698.5452119999998</v>
      </c>
      <c r="L4" s="22">
        <f>I4*1.61/100</f>
        <v>627.68205966666665</v>
      </c>
      <c r="M4" s="14">
        <f t="shared" ref="M4" si="4">($D4*8.5%)+($E4*8.5%)+($H4*8.5%)+($F4*8.5%)+($G4*8.5%)</f>
        <v>3313.8493833333337</v>
      </c>
      <c r="N4" s="18">
        <f t="shared" ref="N4" si="5">SUM(J4:M4)</f>
        <v>15074.800781666665</v>
      </c>
      <c r="O4" s="20">
        <f>I4+N4</f>
        <v>54061.264114999998</v>
      </c>
      <c r="Q4" s="50"/>
      <c r="R4" s="50">
        <f>I4*2</f>
        <v>77972.926666666666</v>
      </c>
    </row>
    <row r="5" spans="1:18" s="26" customFormat="1" ht="18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25"/>
    </row>
    <row r="6" spans="1:18" s="26" customFormat="1" ht="18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27"/>
    </row>
    <row r="7" spans="1:18" s="26" customFormat="1" ht="18" x14ac:dyDescent="0.2">
      <c r="A7" s="83"/>
      <c r="B7" s="83"/>
      <c r="C7" s="83"/>
      <c r="D7" s="83"/>
      <c r="E7" s="83"/>
      <c r="F7" s="83"/>
      <c r="G7" s="83"/>
      <c r="H7" s="83"/>
      <c r="I7" s="83"/>
      <c r="J7" s="83"/>
      <c r="K7" s="27"/>
    </row>
  </sheetData>
  <mergeCells count="6">
    <mergeCell ref="B1:C1"/>
    <mergeCell ref="A7:J7"/>
    <mergeCell ref="A2:C2"/>
    <mergeCell ref="A3:A4"/>
    <mergeCell ref="A5:J5"/>
    <mergeCell ref="A6:J6"/>
  </mergeCells>
  <printOptions horizontalCentered="1"/>
  <pageMargins left="0.19685039370078741" right="0.19685039370078741" top="1.5748031496062993" bottom="0.74803149606299213" header="0.55118110236220474" footer="0.55118110236220474"/>
  <pageSetup paperSize="9" scale="74" fitToHeight="6" orientation="landscape" r:id="rId1"/>
  <headerFooter alignWithMargins="0">
    <oddHeader>&amp;C&amp;"Calibri,Grassetto"&amp;20Contratti di Ricerca ex Art. 22 Legge 240/2010</oddHeader>
    <oddFooter xml:space="preserve">&amp;L&amp;11&amp;P&amp;R&amp;"Arial,Corsivo"Università di Palermo - Area Risorse Umane - Settore Retribuzioni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2BF22-B7D7-4114-B6FC-AE0FA321B742}">
  <sheetPr>
    <pageSetUpPr fitToPage="1"/>
  </sheetPr>
  <dimension ref="A1:T19"/>
  <sheetViews>
    <sheetView zoomScale="98" zoomScaleNormal="98" workbookViewId="0">
      <selection activeCell="D10" sqref="D10"/>
    </sheetView>
  </sheetViews>
  <sheetFormatPr defaultColWidth="9.140625" defaultRowHeight="15" x14ac:dyDescent="0.25"/>
  <cols>
    <col min="1" max="1" width="4.140625" style="9" customWidth="1"/>
    <col min="2" max="2" width="8.140625" style="9" customWidth="1"/>
    <col min="3" max="3" width="37.85546875" style="10" customWidth="1"/>
    <col min="4" max="4" width="13.42578125" style="2" customWidth="1"/>
    <col min="5" max="6" width="11.85546875" style="2" customWidth="1"/>
    <col min="7" max="8" width="10.85546875" style="2" customWidth="1"/>
    <col min="9" max="9" width="13.28515625" style="1" customWidth="1"/>
    <col min="10" max="11" width="13.28515625" style="3" customWidth="1"/>
    <col min="12" max="12" width="10.5703125" style="3" customWidth="1"/>
    <col min="13" max="13" width="11.85546875" style="3" customWidth="1"/>
    <col min="14" max="14" width="13.28515625" style="3" customWidth="1"/>
    <col min="15" max="15" width="13" style="4" customWidth="1"/>
    <col min="16" max="16" width="9.140625" style="10"/>
    <col min="17" max="17" width="12" style="10" bestFit="1" customWidth="1"/>
    <col min="18" max="18" width="9.140625" style="10"/>
    <col min="19" max="19" width="16.28515625" style="10" customWidth="1"/>
    <col min="20" max="20" width="18.28515625" style="10" customWidth="1"/>
    <col min="21" max="16384" width="9.140625" style="10"/>
  </cols>
  <sheetData>
    <row r="1" spans="1:20" s="23" customFormat="1" ht="87.75" customHeight="1" thickBot="1" x14ac:dyDescent="0.25">
      <c r="A1" s="40" t="s">
        <v>0</v>
      </c>
      <c r="B1" s="75" t="s">
        <v>24</v>
      </c>
      <c r="C1" s="76"/>
      <c r="D1" s="60" t="s">
        <v>2</v>
      </c>
      <c r="E1" s="61" t="s">
        <v>3</v>
      </c>
      <c r="F1" s="60" t="s">
        <v>4</v>
      </c>
      <c r="G1" s="61" t="s">
        <v>12</v>
      </c>
      <c r="H1" s="60" t="s">
        <v>13</v>
      </c>
      <c r="I1" s="62" t="s">
        <v>11</v>
      </c>
      <c r="J1" s="63" t="s">
        <v>7</v>
      </c>
      <c r="K1" s="64" t="s">
        <v>8</v>
      </c>
      <c r="L1" s="63" t="s">
        <v>14</v>
      </c>
      <c r="M1" s="64" t="s">
        <v>9</v>
      </c>
      <c r="N1" s="63" t="s">
        <v>10</v>
      </c>
      <c r="O1" s="65" t="s">
        <v>5</v>
      </c>
    </row>
    <row r="2" spans="1:20" s="23" customFormat="1" ht="33" customHeight="1" thickBot="1" x14ac:dyDescent="0.25">
      <c r="A2" s="77" t="s">
        <v>17</v>
      </c>
      <c r="B2" s="78"/>
      <c r="C2" s="78"/>
      <c r="D2" s="39" t="s">
        <v>20</v>
      </c>
      <c r="E2" s="39" t="s">
        <v>21</v>
      </c>
      <c r="F2" s="39" t="s">
        <v>22</v>
      </c>
      <c r="G2" s="66"/>
      <c r="H2" s="67"/>
      <c r="I2" s="68"/>
      <c r="J2" s="69"/>
      <c r="K2" s="70"/>
      <c r="L2" s="69"/>
      <c r="M2" s="70"/>
      <c r="N2" s="69"/>
      <c r="O2" s="71"/>
    </row>
    <row r="3" spans="1:20" ht="19.149999999999999" customHeight="1" thickBot="1" x14ac:dyDescent="0.3">
      <c r="A3" s="81" t="s">
        <v>23</v>
      </c>
      <c r="B3" s="58"/>
      <c r="C3" s="59" t="s">
        <v>15</v>
      </c>
      <c r="D3" s="31">
        <v>15502.4</v>
      </c>
      <c r="E3" s="22">
        <v>10765.12</v>
      </c>
      <c r="F3" s="22"/>
      <c r="G3" s="14">
        <f>D3/12</f>
        <v>1291.8666666666666</v>
      </c>
      <c r="H3" s="22">
        <f>E3/12</f>
        <v>897.09333333333336</v>
      </c>
      <c r="I3" s="13">
        <f>SUM(D3:H3)</f>
        <v>28456.48</v>
      </c>
      <c r="J3" s="22">
        <f>((($D3*118%)*24.2%))+($E3*24.2%)+($H3*24.2%)+($F3*24.2%)+($G3*24.2%)</f>
        <v>7561.7527040000004</v>
      </c>
      <c r="K3" s="14">
        <f>($D3*80%)*7.1%+($E3*48%)*7.1%+($G3*80%)*7.1%+($H3*48%)*7.1%</f>
        <v>1351.3625770666665</v>
      </c>
      <c r="L3" s="72">
        <f>I3*1.61/100</f>
        <v>458.14932800000003</v>
      </c>
      <c r="M3" s="14">
        <f>($D3*8.5%)+($E3*8.5%)+($H3*8.5%)+($F3*8.5%)+($G3*8.5%)</f>
        <v>2418.8008</v>
      </c>
      <c r="N3" s="18">
        <f>SUM(J3:M3)</f>
        <v>11790.065409066665</v>
      </c>
      <c r="O3" s="20">
        <f>I3+N3</f>
        <v>40246.545409066661</v>
      </c>
      <c r="Q3" s="50"/>
      <c r="S3" s="50"/>
    </row>
    <row r="4" spans="1:20" ht="19.149999999999999" customHeight="1" thickBot="1" x14ac:dyDescent="0.3">
      <c r="A4" s="82"/>
      <c r="B4" s="16"/>
      <c r="C4" s="30" t="s">
        <v>16</v>
      </c>
      <c r="D4" s="31">
        <v>21139.54</v>
      </c>
      <c r="E4" s="22">
        <v>11054.17</v>
      </c>
      <c r="F4" s="22">
        <v>4347.76</v>
      </c>
      <c r="G4" s="14">
        <f t="shared" ref="G4:H4" si="0">D4/12</f>
        <v>1761.6283333333333</v>
      </c>
      <c r="H4" s="22">
        <f t="shared" si="0"/>
        <v>921.18083333333334</v>
      </c>
      <c r="I4" s="13">
        <f t="shared" ref="I4" si="1">SUM(D4:H4)</f>
        <v>39224.279166666667</v>
      </c>
      <c r="J4" s="22">
        <f>($D4*24.2%)+($E4*24.2%)+($H4*24.2%)+($F4*24.2%)+($G4*24.2%)</f>
        <v>9492.2755583333328</v>
      </c>
      <c r="K4" s="14">
        <f t="shared" ref="K4" si="2">($D4*80%)*7.1%+($E4*48%)*7.1%+($G4*80%)*7.1%+($H4*48%)*7.1%</f>
        <v>1708.9063177333333</v>
      </c>
      <c r="L4" s="22">
        <f>I4*1.61/100</f>
        <v>631.51089458333331</v>
      </c>
      <c r="M4" s="14">
        <f t="shared" ref="M4" si="3">($D4*8.5%)+($E4*8.5%)+($H4*8.5%)+($F4*8.5%)+($G4*8.5%)</f>
        <v>3334.0637291666671</v>
      </c>
      <c r="N4" s="18">
        <f t="shared" ref="N4" si="4">SUM(J4:M4)</f>
        <v>15166.756499816667</v>
      </c>
      <c r="O4" s="20">
        <f>I4+N4</f>
        <v>54391.035666483338</v>
      </c>
      <c r="Q4" s="50"/>
      <c r="S4" s="50"/>
    </row>
    <row r="5" spans="1:20" s="26" customFormat="1" ht="18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25"/>
    </row>
    <row r="6" spans="1:20" s="26" customFormat="1" ht="18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27"/>
    </row>
    <row r="7" spans="1:20" s="26" customFormat="1" ht="18.75" thickBo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27"/>
    </row>
    <row r="8" spans="1:20" ht="97.5" customHeight="1" thickBot="1" x14ac:dyDescent="0.3">
      <c r="A8" s="40" t="s">
        <v>0</v>
      </c>
      <c r="B8" s="75" t="s">
        <v>25</v>
      </c>
      <c r="C8" s="76"/>
      <c r="D8" s="60" t="s">
        <v>2</v>
      </c>
      <c r="E8" s="61" t="s">
        <v>3</v>
      </c>
      <c r="F8" s="60" t="s">
        <v>4</v>
      </c>
      <c r="G8" s="61" t="s">
        <v>12</v>
      </c>
      <c r="H8" s="60" t="s">
        <v>13</v>
      </c>
      <c r="I8" s="62" t="s">
        <v>11</v>
      </c>
      <c r="J8" s="63" t="s">
        <v>7</v>
      </c>
      <c r="K8" s="64" t="s">
        <v>8</v>
      </c>
      <c r="L8" s="63" t="s">
        <v>14</v>
      </c>
      <c r="M8" s="64" t="s">
        <v>9</v>
      </c>
      <c r="N8" s="63" t="s">
        <v>10</v>
      </c>
      <c r="O8" s="65" t="s">
        <v>5</v>
      </c>
    </row>
    <row r="9" spans="1:20" ht="15.75" thickBot="1" x14ac:dyDescent="0.3">
      <c r="A9" s="77" t="s">
        <v>28</v>
      </c>
      <c r="B9" s="78"/>
      <c r="C9" s="78"/>
      <c r="D9" s="39" t="s">
        <v>26</v>
      </c>
      <c r="E9" s="39"/>
      <c r="F9" s="39"/>
      <c r="G9" s="66"/>
      <c r="H9" s="67"/>
      <c r="I9" s="68"/>
      <c r="J9" s="69"/>
      <c r="K9" s="70"/>
      <c r="L9" s="69"/>
      <c r="M9" s="70"/>
      <c r="N9" s="69"/>
      <c r="O9" s="71"/>
    </row>
    <row r="10" spans="1:20" ht="25.5" customHeight="1" thickBot="1" x14ac:dyDescent="0.3">
      <c r="A10" s="73" t="s">
        <v>27</v>
      </c>
      <c r="B10" s="58"/>
      <c r="C10" s="59" t="s">
        <v>15</v>
      </c>
      <c r="D10" s="31">
        <v>26267.52</v>
      </c>
      <c r="E10" s="22">
        <v>0</v>
      </c>
      <c r="F10" s="22"/>
      <c r="G10" s="14">
        <f>D10/12</f>
        <v>2188.96</v>
      </c>
      <c r="H10" s="22"/>
      <c r="I10" s="13">
        <f>SUM(D10:H10)</f>
        <v>28456.48</v>
      </c>
      <c r="J10" s="22">
        <f>((($D10*118%)*24.2%))+($E10*24.2%)+($H10*24.2%)+($F10*24.2%)+($G10*24.2%)</f>
        <v>8030.6813311999995</v>
      </c>
      <c r="K10" s="14">
        <f>($D10*80%)*7.1%+($E10*48%)*7.1%+($G10*80%)*7.1%+($H10*48%)*7.1%</f>
        <v>1616.328064</v>
      </c>
      <c r="L10" s="72">
        <f>I10*1.61/100</f>
        <v>458.14932800000003</v>
      </c>
      <c r="M10" s="14">
        <f>($D10*8.5%)+($E10*8.5%)+($H10*8.5%)+($F10*8.5%)+($G10*8.5%)</f>
        <v>2418.8008</v>
      </c>
      <c r="N10" s="18">
        <f>SUM(J10:M10)</f>
        <v>12523.959523199999</v>
      </c>
      <c r="O10" s="20">
        <f>I10+N10</f>
        <v>40980.439523199995</v>
      </c>
    </row>
    <row r="11" spans="1:20" ht="25.5" hidden="1" customHeight="1" thickBot="1" x14ac:dyDescent="0.3">
      <c r="A11" s="73"/>
      <c r="B11" s="74"/>
      <c r="C11" s="59"/>
      <c r="D11" s="31"/>
      <c r="E11" s="22"/>
      <c r="F11" s="22"/>
      <c r="G11" s="14"/>
      <c r="H11" s="22"/>
      <c r="I11" s="13"/>
      <c r="J11" s="22"/>
      <c r="K11" s="14"/>
      <c r="L11" s="72"/>
      <c r="M11" s="14"/>
      <c r="N11" s="18"/>
      <c r="O11" s="20"/>
    </row>
    <row r="12" spans="1:20" ht="25.5" hidden="1" customHeight="1" thickBot="1" x14ac:dyDescent="0.3">
      <c r="A12" s="73"/>
      <c r="B12" s="79" t="s">
        <v>18</v>
      </c>
      <c r="C12" s="80"/>
      <c r="D12" s="49" t="s">
        <v>19</v>
      </c>
      <c r="E12" s="22"/>
      <c r="F12" s="22"/>
      <c r="G12" s="14"/>
      <c r="H12" s="22"/>
      <c r="I12" s="13"/>
      <c r="J12" s="22"/>
      <c r="K12" s="14"/>
      <c r="L12" s="72"/>
      <c r="M12" s="14"/>
      <c r="N12" s="18"/>
      <c r="O12" s="20"/>
    </row>
    <row r="13" spans="1:20" ht="25.5" hidden="1" customHeight="1" thickBot="1" x14ac:dyDescent="0.3">
      <c r="A13" s="73"/>
      <c r="B13" s="58"/>
      <c r="C13" s="59" t="s">
        <v>15</v>
      </c>
      <c r="D13" s="31">
        <v>34612.75</v>
      </c>
      <c r="E13" s="22"/>
      <c r="F13" s="22"/>
      <c r="G13" s="14">
        <f>D13/12</f>
        <v>2884.3958333333335</v>
      </c>
      <c r="H13" s="22">
        <f>E13/12</f>
        <v>0</v>
      </c>
      <c r="I13" s="13">
        <f>SUM(D13:H13)</f>
        <v>37497.145833333336</v>
      </c>
      <c r="J13" s="22">
        <f>((($D13*118%)*24.2%))+($E13*24.2%)+($H13*24.2%)+($F13*24.2%)+($G13*24.2%)</f>
        <v>10582.040681666665</v>
      </c>
      <c r="K13" s="14">
        <f>($D13*80%)*7.1%+($E13*48%)*7.1%+($G13*80%)*7.1%+($H13*48%)*7.1%</f>
        <v>2129.8378833333331</v>
      </c>
      <c r="L13" s="72">
        <f>I13*1.61/100</f>
        <v>603.7040479166667</v>
      </c>
      <c r="M13" s="14">
        <f>($D13*8.5%)+($E13*8.5%)+($H13*8.5%)+($F13*8.5%)+($G13*8.5%)</f>
        <v>3187.2573958333337</v>
      </c>
      <c r="N13" s="18">
        <f>SUM(J13:M13)</f>
        <v>16502.840008749998</v>
      </c>
      <c r="O13" s="20">
        <f>I13+N13</f>
        <v>53999.985842083333</v>
      </c>
    </row>
    <row r="14" spans="1:20" x14ac:dyDescent="0.25">
      <c r="T14" s="50"/>
    </row>
    <row r="15" spans="1:20" x14ac:dyDescent="0.25">
      <c r="T15" s="50"/>
    </row>
    <row r="16" spans="1:20" x14ac:dyDescent="0.25">
      <c r="T16" s="50"/>
    </row>
    <row r="17" spans="20:20" x14ac:dyDescent="0.25">
      <c r="T17" s="50"/>
    </row>
    <row r="18" spans="20:20" x14ac:dyDescent="0.25">
      <c r="T18" s="50"/>
    </row>
    <row r="19" spans="20:20" x14ac:dyDescent="0.25">
      <c r="T19" s="50"/>
    </row>
  </sheetData>
  <mergeCells count="9">
    <mergeCell ref="B12:C12"/>
    <mergeCell ref="B8:C8"/>
    <mergeCell ref="A9:C9"/>
    <mergeCell ref="B1:C1"/>
    <mergeCell ref="A2:C2"/>
    <mergeCell ref="A3:A4"/>
    <mergeCell ref="A5:J5"/>
    <mergeCell ref="A6:J6"/>
    <mergeCell ref="A7:J7"/>
  </mergeCells>
  <printOptions horizontalCentered="1"/>
  <pageMargins left="0.19685039370078741" right="0.19685039370078741" top="1.5748031496062993" bottom="0.74803149606299213" header="0.55118110236220474" footer="0.55118110236220474"/>
  <pageSetup paperSize="9" scale="74" fitToHeight="6" orientation="landscape" r:id="rId1"/>
  <headerFooter alignWithMargins="0">
    <oddHeader>&amp;C&amp;"Calibri,Grassetto"&amp;20Contratti di Ricerca ex Art. 22 Legge 240/2010</oddHeader>
    <oddFooter xml:space="preserve">&amp;L&amp;11&amp;P&amp;R&amp;"Arial,Corsivo"Università di Palermo - Area Risorse Umane - Settore Retribuzioni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2972A-3BDA-4710-8FEC-24317597151A}">
  <sheetPr>
    <pageSetUpPr fitToPage="1"/>
  </sheetPr>
  <dimension ref="A1:T19"/>
  <sheetViews>
    <sheetView tabSelected="1" zoomScaleNormal="100" workbookViewId="0">
      <selection activeCell="I10" sqref="I10"/>
    </sheetView>
  </sheetViews>
  <sheetFormatPr defaultColWidth="9.140625" defaultRowHeight="15" x14ac:dyDescent="0.25"/>
  <cols>
    <col min="1" max="1" width="4.140625" style="9" customWidth="1"/>
    <col min="2" max="2" width="8.140625" style="9" customWidth="1"/>
    <col min="3" max="3" width="37.85546875" style="10" customWidth="1"/>
    <col min="4" max="4" width="13.42578125" style="2" customWidth="1"/>
    <col min="5" max="6" width="11.85546875" style="2" customWidth="1"/>
    <col min="7" max="8" width="10.85546875" style="2" customWidth="1"/>
    <col min="9" max="9" width="13.28515625" style="1" customWidth="1"/>
    <col min="10" max="11" width="13.28515625" style="3" customWidth="1"/>
    <col min="12" max="12" width="10.5703125" style="3" customWidth="1"/>
    <col min="13" max="13" width="11.85546875" style="3" customWidth="1"/>
    <col min="14" max="14" width="13.28515625" style="3" customWidth="1"/>
    <col min="15" max="15" width="13" style="4" customWidth="1"/>
    <col min="16" max="16" width="9.140625" style="10"/>
    <col min="17" max="17" width="12" style="10" bestFit="1" customWidth="1"/>
    <col min="18" max="18" width="18.42578125" style="10" customWidth="1"/>
    <col min="19" max="19" width="16.28515625" style="10" customWidth="1"/>
    <col min="20" max="20" width="18.28515625" style="10" customWidth="1"/>
    <col min="21" max="16384" width="9.140625" style="10"/>
  </cols>
  <sheetData>
    <row r="1" spans="1:20" s="23" customFormat="1" ht="87.75" customHeight="1" thickBot="1" x14ac:dyDescent="0.25">
      <c r="A1" s="40" t="s">
        <v>0</v>
      </c>
      <c r="B1" s="75" t="s">
        <v>24</v>
      </c>
      <c r="C1" s="76"/>
      <c r="D1" s="60" t="s">
        <v>2</v>
      </c>
      <c r="E1" s="61" t="s">
        <v>3</v>
      </c>
      <c r="F1" s="60" t="s">
        <v>4</v>
      </c>
      <c r="G1" s="61" t="s">
        <v>12</v>
      </c>
      <c r="H1" s="60" t="s">
        <v>13</v>
      </c>
      <c r="I1" s="62" t="s">
        <v>11</v>
      </c>
      <c r="J1" s="63" t="s">
        <v>7</v>
      </c>
      <c r="K1" s="64" t="s">
        <v>8</v>
      </c>
      <c r="L1" s="63" t="s">
        <v>14</v>
      </c>
      <c r="M1" s="64" t="s">
        <v>9</v>
      </c>
      <c r="N1" s="63" t="s">
        <v>10</v>
      </c>
      <c r="O1" s="65" t="s">
        <v>5</v>
      </c>
    </row>
    <row r="2" spans="1:20" s="23" customFormat="1" ht="33" customHeight="1" thickBot="1" x14ac:dyDescent="0.25">
      <c r="A2" s="77" t="s">
        <v>17</v>
      </c>
      <c r="B2" s="78"/>
      <c r="C2" s="78"/>
      <c r="D2" s="39" t="s">
        <v>20</v>
      </c>
      <c r="E2" s="39" t="s">
        <v>21</v>
      </c>
      <c r="F2" s="39" t="s">
        <v>22</v>
      </c>
      <c r="G2" s="66"/>
      <c r="H2" s="67"/>
      <c r="I2" s="68"/>
      <c r="J2" s="69"/>
      <c r="K2" s="70"/>
      <c r="L2" s="69"/>
      <c r="M2" s="70"/>
      <c r="N2" s="69"/>
      <c r="O2" s="71"/>
    </row>
    <row r="3" spans="1:20" ht="19.149999999999999" customHeight="1" thickBot="1" x14ac:dyDescent="0.3">
      <c r="A3" s="81" t="s">
        <v>23</v>
      </c>
      <c r="B3" s="58"/>
      <c r="C3" s="59" t="s">
        <v>15</v>
      </c>
      <c r="D3" s="31">
        <v>15886.86</v>
      </c>
      <c r="E3" s="22">
        <v>11032.09</v>
      </c>
      <c r="F3" s="22"/>
      <c r="G3" s="14">
        <f>D3/12</f>
        <v>1323.905</v>
      </c>
      <c r="H3" s="22">
        <f>E3/12</f>
        <v>919.34083333333331</v>
      </c>
      <c r="I3" s="13">
        <f>SUM(D3:H3)</f>
        <v>29162.195833333331</v>
      </c>
      <c r="J3" s="22">
        <f>((($D3*118%)*24.2%))+($E3*24.2%)+($H3*24.2%)+($F3*24.2%)+($G3*24.2%)</f>
        <v>7749.2830132666668</v>
      </c>
      <c r="K3" s="14">
        <f>($D3*80%)*7.1%+($E3*48%)*7.1%+($G3*80%)*7.1%+($H3*48%)*7.1%</f>
        <v>1384.8762147999998</v>
      </c>
      <c r="L3" s="72">
        <f>I3*1.61/100</f>
        <v>469.51135291666668</v>
      </c>
      <c r="M3" s="14">
        <f>($D3*8.5%)+($E3*8.5%)+($H3*8.5%)+($F3*8.5%)+($G3*8.5%)</f>
        <v>2478.7866458333338</v>
      </c>
      <c r="N3" s="18">
        <f>SUM(J3:M3)</f>
        <v>12082.457226816667</v>
      </c>
      <c r="O3" s="20">
        <f>I3+N3</f>
        <v>41244.653060149998</v>
      </c>
      <c r="Q3" s="50"/>
      <c r="R3" s="50"/>
      <c r="S3" s="50"/>
    </row>
    <row r="4" spans="1:20" ht="19.149999999999999" customHeight="1" thickBot="1" x14ac:dyDescent="0.3">
      <c r="A4" s="82"/>
      <c r="B4" s="16"/>
      <c r="C4" s="30" t="s">
        <v>16</v>
      </c>
      <c r="D4" s="31">
        <v>21663.8</v>
      </c>
      <c r="E4" s="22">
        <v>11328.31</v>
      </c>
      <c r="F4" s="22">
        <v>4455.58</v>
      </c>
      <c r="G4" s="14">
        <f t="shared" ref="G4:H4" si="0">D4/12</f>
        <v>1805.3166666666666</v>
      </c>
      <c r="H4" s="22">
        <f t="shared" si="0"/>
        <v>944.02583333333325</v>
      </c>
      <c r="I4" s="13">
        <f>SUM(D4:H4)</f>
        <v>40197.032500000001</v>
      </c>
      <c r="J4" s="22">
        <f>($D4*24.2%)+($E4*24.2%)+($H4*24.2%)+($F4*24.2%)+($G4*24.2%)</f>
        <v>9727.6818649999987</v>
      </c>
      <c r="K4" s="14">
        <f t="shared" ref="K4" si="1">($D4*80%)*7.1%+($E4*48%)*7.1%+($G4*80%)*7.1%+($H4*48%)*7.1%</f>
        <v>1751.2870318666664</v>
      </c>
      <c r="L4" s="22">
        <f>I4*1.61/100</f>
        <v>647.17222325</v>
      </c>
      <c r="M4" s="14">
        <f t="shared" ref="M4" si="2">($D4*8.5%)+($E4*8.5%)+($H4*8.5%)+($F4*8.5%)+($G4*8.5%)</f>
        <v>3416.7477625000001</v>
      </c>
      <c r="N4" s="18">
        <f t="shared" ref="N4" si="3">SUM(J4:M4)</f>
        <v>15542.888882616666</v>
      </c>
      <c r="O4" s="20">
        <f>I4+N4</f>
        <v>55739.921382616667</v>
      </c>
      <c r="Q4" s="50"/>
      <c r="S4" s="50"/>
    </row>
    <row r="5" spans="1:20" s="26" customFormat="1" ht="18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25"/>
    </row>
    <row r="6" spans="1:20" s="26" customFormat="1" ht="18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27"/>
    </row>
    <row r="7" spans="1:20" s="26" customFormat="1" ht="18.75" thickBo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27"/>
    </row>
    <row r="8" spans="1:20" ht="97.5" customHeight="1" thickBot="1" x14ac:dyDescent="0.3">
      <c r="A8" s="40" t="s">
        <v>0</v>
      </c>
      <c r="B8" s="75" t="s">
        <v>25</v>
      </c>
      <c r="C8" s="76"/>
      <c r="D8" s="60" t="s">
        <v>2</v>
      </c>
      <c r="E8" s="61" t="s">
        <v>3</v>
      </c>
      <c r="F8" s="60" t="s">
        <v>4</v>
      </c>
      <c r="G8" s="61" t="s">
        <v>12</v>
      </c>
      <c r="H8" s="60" t="s">
        <v>13</v>
      </c>
      <c r="I8" s="62" t="s">
        <v>11</v>
      </c>
      <c r="J8" s="63" t="s">
        <v>7</v>
      </c>
      <c r="K8" s="64" t="s">
        <v>8</v>
      </c>
      <c r="L8" s="63" t="s">
        <v>14</v>
      </c>
      <c r="M8" s="64" t="s">
        <v>9</v>
      </c>
      <c r="N8" s="63" t="s">
        <v>10</v>
      </c>
      <c r="O8" s="65" t="s">
        <v>5</v>
      </c>
    </row>
    <row r="9" spans="1:20" ht="15.75" thickBot="1" x14ac:dyDescent="0.3">
      <c r="A9" s="77" t="s">
        <v>28</v>
      </c>
      <c r="B9" s="78"/>
      <c r="C9" s="78"/>
      <c r="D9" s="39" t="s">
        <v>26</v>
      </c>
      <c r="E9" s="39"/>
      <c r="F9" s="39"/>
      <c r="G9" s="66"/>
      <c r="H9" s="67"/>
      <c r="I9" s="68"/>
      <c r="J9" s="69"/>
      <c r="K9" s="70"/>
      <c r="L9" s="69"/>
      <c r="M9" s="70"/>
      <c r="N9" s="69"/>
      <c r="O9" s="71"/>
    </row>
    <row r="10" spans="1:20" ht="25.5" customHeight="1" thickBot="1" x14ac:dyDescent="0.3">
      <c r="A10" s="73" t="s">
        <v>27</v>
      </c>
      <c r="B10" s="58"/>
      <c r="C10" s="59" t="s">
        <v>15</v>
      </c>
      <c r="D10" s="31">
        <f>15886.86+11032.09</f>
        <v>26918.95</v>
      </c>
      <c r="E10" s="22">
        <v>0</v>
      </c>
      <c r="F10" s="22"/>
      <c r="G10" s="14">
        <f>D10/12</f>
        <v>2243.2458333333334</v>
      </c>
      <c r="H10" s="22"/>
      <c r="I10" s="13">
        <f>SUM(D10:H10)</f>
        <v>29162.195833333335</v>
      </c>
      <c r="J10" s="22">
        <f>((($D10*118%)*24.2%))+($E10*24.2%)+($H10*24.2%)+($F10*24.2%)+($G10*24.2%)</f>
        <v>8229.8408536666666</v>
      </c>
      <c r="K10" s="14">
        <f>($D10*80%)*7.1%+($E10*48%)*7.1%+($G10*80%)*7.1%+($H10*48%)*7.1%</f>
        <v>1656.4127233333334</v>
      </c>
      <c r="L10" s="72">
        <f>I10*1.61/100</f>
        <v>469.51135291666674</v>
      </c>
      <c r="M10" s="14">
        <f>($D10*8.5%)+($E10*8.5%)+($H10*8.5%)+($F10*8.5%)+($G10*8.5%)</f>
        <v>2478.7866458333338</v>
      </c>
      <c r="N10" s="18">
        <f>SUM(J10:M10)</f>
        <v>12834.55157575</v>
      </c>
      <c r="O10" s="20">
        <f>I10+N10</f>
        <v>41996.747409083335</v>
      </c>
    </row>
    <row r="11" spans="1:20" ht="25.5" hidden="1" customHeight="1" thickBot="1" x14ac:dyDescent="0.3">
      <c r="A11" s="73"/>
      <c r="B11" s="74"/>
      <c r="C11" s="59"/>
      <c r="D11" s="31"/>
      <c r="E11" s="22"/>
      <c r="F11" s="22"/>
      <c r="G11" s="14"/>
      <c r="H11" s="22"/>
      <c r="I11" s="13"/>
      <c r="J11" s="22"/>
      <c r="K11" s="14"/>
      <c r="L11" s="72"/>
      <c r="M11" s="14"/>
      <c r="N11" s="18"/>
      <c r="O11" s="20"/>
    </row>
    <row r="12" spans="1:20" ht="25.5" hidden="1" customHeight="1" thickBot="1" x14ac:dyDescent="0.3">
      <c r="A12" s="73"/>
      <c r="B12" s="79" t="s">
        <v>18</v>
      </c>
      <c r="C12" s="80"/>
      <c r="D12" s="49" t="s">
        <v>19</v>
      </c>
      <c r="E12" s="22"/>
      <c r="F12" s="22"/>
      <c r="G12" s="14"/>
      <c r="H12" s="22"/>
      <c r="I12" s="13"/>
      <c r="J12" s="22"/>
      <c r="K12" s="14"/>
      <c r="L12" s="72"/>
      <c r="M12" s="14"/>
      <c r="N12" s="18"/>
      <c r="O12" s="20"/>
    </row>
    <row r="13" spans="1:20" ht="25.5" hidden="1" customHeight="1" thickBot="1" x14ac:dyDescent="0.3">
      <c r="A13" s="73"/>
      <c r="B13" s="58"/>
      <c r="C13" s="59" t="s">
        <v>15</v>
      </c>
      <c r="D13" s="31">
        <v>34612.75</v>
      </c>
      <c r="E13" s="22"/>
      <c r="F13" s="22"/>
      <c r="G13" s="14">
        <f>D13/12</f>
        <v>2884.3958333333335</v>
      </c>
      <c r="H13" s="22">
        <f>E13/12</f>
        <v>0</v>
      </c>
      <c r="I13" s="13">
        <f>SUM(D13:H13)</f>
        <v>37497.145833333336</v>
      </c>
      <c r="J13" s="22">
        <f>((($D13*118%)*24.2%))+($E13*24.2%)+($H13*24.2%)+($F13*24.2%)+($G13*24.2%)</f>
        <v>10582.040681666665</v>
      </c>
      <c r="K13" s="14">
        <f>($D13*80%)*7.1%+($E13*48%)*7.1%+($G13*80%)*7.1%+($H13*48%)*7.1%</f>
        <v>2129.8378833333331</v>
      </c>
      <c r="L13" s="72">
        <f>I13*1.61/100</f>
        <v>603.7040479166667</v>
      </c>
      <c r="M13" s="14">
        <f>($D13*8.5%)+($E13*8.5%)+($H13*8.5%)+($F13*8.5%)+($G13*8.5%)</f>
        <v>3187.2573958333337</v>
      </c>
      <c r="N13" s="18">
        <f>SUM(J13:M13)</f>
        <v>16502.840008749998</v>
      </c>
      <c r="O13" s="20">
        <f>I13+N13</f>
        <v>53999.985842083333</v>
      </c>
    </row>
    <row r="14" spans="1:20" x14ac:dyDescent="0.25">
      <c r="T14" s="50"/>
    </row>
    <row r="15" spans="1:20" x14ac:dyDescent="0.25">
      <c r="T15" s="50"/>
    </row>
    <row r="16" spans="1:20" x14ac:dyDescent="0.25">
      <c r="T16" s="50"/>
    </row>
    <row r="17" spans="20:20" x14ac:dyDescent="0.25">
      <c r="T17" s="50"/>
    </row>
    <row r="18" spans="20:20" x14ac:dyDescent="0.25">
      <c r="T18" s="50"/>
    </row>
    <row r="19" spans="20:20" x14ac:dyDescent="0.25">
      <c r="T19" s="50"/>
    </row>
  </sheetData>
  <mergeCells count="9">
    <mergeCell ref="B8:C8"/>
    <mergeCell ref="A9:C9"/>
    <mergeCell ref="B12:C12"/>
    <mergeCell ref="B1:C1"/>
    <mergeCell ref="A2:C2"/>
    <mergeCell ref="A3:A4"/>
    <mergeCell ref="A5:J5"/>
    <mergeCell ref="A6:J6"/>
    <mergeCell ref="A7:J7"/>
  </mergeCells>
  <printOptions horizontalCentered="1"/>
  <pageMargins left="0.19685039370078741" right="0.19685039370078741" top="1.5748031496062993" bottom="0.74803149606299213" header="0.55118110236220474" footer="0.55118110236220474"/>
  <pageSetup paperSize="9" scale="74" fitToHeight="6" orientation="landscape" r:id="rId1"/>
  <headerFooter alignWithMargins="0">
    <oddHeader>&amp;C&amp;"Calibri,Grassetto"&amp;20Contratti di Ricerca ex Art. 22 Legge 240/2010
Adeguati al DPCM 13/07/2026 G.U. 194 del 22/08/2026</oddHeader>
    <oddFooter xml:space="preserve">&amp;L&amp;11&amp;P&amp;R&amp;"Arial,Corsivo"Università di Palermo - Area Risorse Umane - Settore Retribuzioni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C14E-EA76-49B5-A06C-F0345D5A1258}">
  <sheetPr>
    <pageSetUpPr fitToPage="1"/>
  </sheetPr>
  <dimension ref="A1:Q13"/>
  <sheetViews>
    <sheetView topLeftCell="A5" zoomScale="98" zoomScaleNormal="98" workbookViewId="0">
      <selection activeCell="D13" sqref="D13"/>
    </sheetView>
  </sheetViews>
  <sheetFormatPr defaultColWidth="9.140625" defaultRowHeight="15" x14ac:dyDescent="0.25"/>
  <cols>
    <col min="1" max="1" width="4.140625" style="9" customWidth="1"/>
    <col min="2" max="2" width="8.140625" style="9" customWidth="1"/>
    <col min="3" max="3" width="37.85546875" style="10" customWidth="1"/>
    <col min="4" max="4" width="13.42578125" style="2" customWidth="1"/>
    <col min="5" max="6" width="11.85546875" style="2" customWidth="1"/>
    <col min="7" max="8" width="10.85546875" style="2" customWidth="1"/>
    <col min="9" max="9" width="13.28515625" style="1" customWidth="1"/>
    <col min="10" max="11" width="13.28515625" style="3" customWidth="1"/>
    <col min="12" max="12" width="10.5703125" style="3" customWidth="1"/>
    <col min="13" max="13" width="11.85546875" style="3" customWidth="1"/>
    <col min="14" max="14" width="13.28515625" style="3" customWidth="1"/>
    <col min="15" max="15" width="13" style="4" customWidth="1"/>
    <col min="16" max="16" width="9.140625" style="10"/>
    <col min="17" max="17" width="12" style="10" bestFit="1" customWidth="1"/>
    <col min="18" max="16384" width="9.140625" style="10"/>
  </cols>
  <sheetData>
    <row r="1" spans="1:17" s="23" customFormat="1" ht="87.75" hidden="1" customHeight="1" thickBot="1" x14ac:dyDescent="0.25">
      <c r="A1" s="40" t="s">
        <v>0</v>
      </c>
      <c r="B1" s="75" t="s">
        <v>24</v>
      </c>
      <c r="C1" s="76"/>
      <c r="D1" s="60" t="s">
        <v>2</v>
      </c>
      <c r="E1" s="61" t="s">
        <v>3</v>
      </c>
      <c r="F1" s="60" t="s">
        <v>4</v>
      </c>
      <c r="G1" s="61" t="s">
        <v>12</v>
      </c>
      <c r="H1" s="60" t="s">
        <v>13</v>
      </c>
      <c r="I1" s="62" t="s">
        <v>11</v>
      </c>
      <c r="J1" s="63" t="s">
        <v>7</v>
      </c>
      <c r="K1" s="64" t="s">
        <v>8</v>
      </c>
      <c r="L1" s="63" t="s">
        <v>14</v>
      </c>
      <c r="M1" s="64" t="s">
        <v>9</v>
      </c>
      <c r="N1" s="63" t="s">
        <v>10</v>
      </c>
      <c r="O1" s="65" t="s">
        <v>5</v>
      </c>
    </row>
    <row r="2" spans="1:17" s="23" customFormat="1" ht="33" hidden="1" customHeight="1" thickBot="1" x14ac:dyDescent="0.25">
      <c r="A2" s="77" t="s">
        <v>17</v>
      </c>
      <c r="B2" s="78"/>
      <c r="C2" s="78"/>
      <c r="D2" s="39" t="s">
        <v>20</v>
      </c>
      <c r="E2" s="39" t="s">
        <v>21</v>
      </c>
      <c r="F2" s="39" t="s">
        <v>22</v>
      </c>
      <c r="G2" s="66"/>
      <c r="H2" s="67"/>
      <c r="I2" s="68"/>
      <c r="J2" s="69"/>
      <c r="K2" s="70"/>
      <c r="L2" s="69"/>
      <c r="M2" s="70"/>
      <c r="N2" s="69"/>
      <c r="O2" s="71"/>
    </row>
    <row r="3" spans="1:17" ht="19.149999999999999" hidden="1" customHeight="1" thickBot="1" x14ac:dyDescent="0.3">
      <c r="A3" s="81" t="s">
        <v>23</v>
      </c>
      <c r="B3" s="58"/>
      <c r="C3" s="59" t="s">
        <v>15</v>
      </c>
      <c r="D3" s="31">
        <v>15502.4</v>
      </c>
      <c r="E3" s="22">
        <v>10765.12</v>
      </c>
      <c r="F3" s="22"/>
      <c r="G3" s="14">
        <f>D3/12</f>
        <v>1291.8666666666666</v>
      </c>
      <c r="H3" s="22">
        <f>E3/12</f>
        <v>897.09333333333336</v>
      </c>
      <c r="I3" s="13">
        <f>SUM(D3:H3)</f>
        <v>28456.48</v>
      </c>
      <c r="J3" s="22">
        <f>((($D3*118%)*24.2%))+($E3*24.2%)+($H3*24.2%)+($F3*24.2%)+($G3*24.2%)</f>
        <v>7561.7527040000004</v>
      </c>
      <c r="K3" s="14">
        <f>($D3*80%)*7.1%+($E3*48%)*7.1%+($G3*80%)*7.1%+($H3*48%)*7.1%</f>
        <v>1351.3625770666665</v>
      </c>
      <c r="L3" s="72">
        <f>I3*1.61/100</f>
        <v>458.14932800000003</v>
      </c>
      <c r="M3" s="14">
        <f>($D3*8.5%)+($E3*8.5%)+($H3*8.5%)+($F3*8.5%)+($G3*8.5%)</f>
        <v>2418.8008</v>
      </c>
      <c r="N3" s="18">
        <f>SUM(J3:M3)</f>
        <v>11790.065409066665</v>
      </c>
      <c r="O3" s="20">
        <f>I3+N3</f>
        <v>40246.545409066661</v>
      </c>
      <c r="Q3" s="50"/>
    </row>
    <row r="4" spans="1:17" ht="19.149999999999999" hidden="1" customHeight="1" thickBot="1" x14ac:dyDescent="0.3">
      <c r="A4" s="82"/>
      <c r="B4" s="16"/>
      <c r="C4" s="30" t="s">
        <v>16</v>
      </c>
      <c r="D4" s="31">
        <v>21139.54</v>
      </c>
      <c r="E4" s="22">
        <v>11054.17</v>
      </c>
      <c r="F4" s="22">
        <v>4347.76</v>
      </c>
      <c r="G4" s="14">
        <f t="shared" ref="G4:H4" si="0">D4/12</f>
        <v>1761.6283333333333</v>
      </c>
      <c r="H4" s="22">
        <f t="shared" si="0"/>
        <v>921.18083333333334</v>
      </c>
      <c r="I4" s="13">
        <f t="shared" ref="I4" si="1">SUM(D4:H4)</f>
        <v>39224.279166666667</v>
      </c>
      <c r="J4" s="22">
        <f>($D4*24.2%)+($E4*24.2%)+($H4*24.2%)+($F4*24.2%)+($G4*24.2%)</f>
        <v>9492.2755583333328</v>
      </c>
      <c r="K4" s="14">
        <f t="shared" ref="K4" si="2">($D4*80%)*7.1%+($E4*48%)*7.1%+($G4*80%)*7.1%+($H4*48%)*7.1%</f>
        <v>1708.9063177333333</v>
      </c>
      <c r="L4" s="22">
        <f>I4*1.61/100</f>
        <v>631.51089458333331</v>
      </c>
      <c r="M4" s="14">
        <f t="shared" ref="M4" si="3">($D4*8.5%)+($E4*8.5%)+($H4*8.5%)+($F4*8.5%)+($G4*8.5%)</f>
        <v>3334.0637291666671</v>
      </c>
      <c r="N4" s="18">
        <f t="shared" ref="N4" si="4">SUM(J4:M4)</f>
        <v>15166.756499816667</v>
      </c>
      <c r="O4" s="20">
        <f>I4+N4</f>
        <v>54391.035666483338</v>
      </c>
      <c r="Q4" s="50"/>
    </row>
    <row r="5" spans="1:17" s="26" customFormat="1" ht="18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25"/>
    </row>
    <row r="6" spans="1:17" s="26" customFormat="1" ht="18" x14ac:dyDescent="0.2">
      <c r="A6" s="83"/>
      <c r="B6" s="83"/>
      <c r="C6" s="83"/>
      <c r="D6" s="83"/>
      <c r="E6" s="83"/>
      <c r="F6" s="83"/>
      <c r="G6" s="83"/>
      <c r="H6" s="83"/>
      <c r="I6" s="83"/>
      <c r="J6" s="83"/>
      <c r="K6" s="27"/>
    </row>
    <row r="7" spans="1:17" s="26" customFormat="1" ht="18.75" thickBot="1" x14ac:dyDescent="0.25">
      <c r="A7" s="83"/>
      <c r="B7" s="83"/>
      <c r="C7" s="83"/>
      <c r="D7" s="83"/>
      <c r="E7" s="83"/>
      <c r="F7" s="83"/>
      <c r="G7" s="83"/>
      <c r="H7" s="83"/>
      <c r="I7" s="83"/>
      <c r="J7" s="83"/>
      <c r="K7" s="27"/>
    </row>
    <row r="8" spans="1:17" ht="97.5" customHeight="1" thickBot="1" x14ac:dyDescent="0.3">
      <c r="A8" s="40" t="s">
        <v>0</v>
      </c>
      <c r="B8" s="75" t="s">
        <v>25</v>
      </c>
      <c r="C8" s="76"/>
      <c r="D8" s="60" t="s">
        <v>2</v>
      </c>
      <c r="E8" s="61" t="s">
        <v>3</v>
      </c>
      <c r="F8" s="60" t="s">
        <v>4</v>
      </c>
      <c r="G8" s="61" t="s">
        <v>12</v>
      </c>
      <c r="H8" s="60" t="s">
        <v>13</v>
      </c>
      <c r="I8" s="62" t="s">
        <v>11</v>
      </c>
      <c r="J8" s="63" t="s">
        <v>7</v>
      </c>
      <c r="K8" s="64" t="s">
        <v>8</v>
      </c>
      <c r="L8" s="63" t="s">
        <v>14</v>
      </c>
      <c r="M8" s="64" t="s">
        <v>9</v>
      </c>
      <c r="N8" s="63" t="s">
        <v>10</v>
      </c>
      <c r="O8" s="65" t="s">
        <v>5</v>
      </c>
    </row>
    <row r="9" spans="1:17" ht="15.75" hidden="1" thickBot="1" x14ac:dyDescent="0.3">
      <c r="A9" s="77" t="s">
        <v>17</v>
      </c>
      <c r="B9" s="78"/>
      <c r="C9" s="78"/>
      <c r="D9" s="39" t="s">
        <v>20</v>
      </c>
      <c r="E9" s="39" t="s">
        <v>21</v>
      </c>
      <c r="F9" s="39" t="s">
        <v>22</v>
      </c>
      <c r="G9" s="66"/>
      <c r="H9" s="67"/>
      <c r="I9" s="68"/>
      <c r="J9" s="69"/>
      <c r="K9" s="70"/>
      <c r="L9" s="69"/>
      <c r="M9" s="70"/>
      <c r="N9" s="69"/>
      <c r="O9" s="71"/>
    </row>
    <row r="10" spans="1:17" ht="25.5" hidden="1" customHeight="1" thickBot="1" x14ac:dyDescent="0.3">
      <c r="A10" s="73"/>
      <c r="B10" s="58"/>
      <c r="C10" s="59" t="s">
        <v>15</v>
      </c>
      <c r="D10" s="31">
        <v>15502.4</v>
      </c>
      <c r="E10" s="22">
        <v>10765.12</v>
      </c>
      <c r="F10" s="22"/>
      <c r="G10" s="14">
        <f>D10/12</f>
        <v>1291.8666666666666</v>
      </c>
      <c r="H10" s="22">
        <f>E10/12</f>
        <v>897.09333333333336</v>
      </c>
      <c r="I10" s="13">
        <f>SUM(D10:H10)</f>
        <v>28456.48</v>
      </c>
      <c r="J10" s="22">
        <f>((($D10*118%)*24.2%))+($E10*24.2%)+($H10*24.2%)+($F10*24.2%)+($G10*24.2%)</f>
        <v>7561.7527040000004</v>
      </c>
      <c r="K10" s="14">
        <f>($D10*80%)*7.1%+($E10*48%)*7.1%+($G10*80%)*7.1%+($H10*48%)*7.1%</f>
        <v>1351.3625770666665</v>
      </c>
      <c r="L10" s="72">
        <f>I10*1.61/100</f>
        <v>458.14932800000003</v>
      </c>
      <c r="M10" s="14">
        <f>($D10*8.5%)+($E10*8.5%)+($H10*8.5%)+($F10*8.5%)+($G10*8.5%)</f>
        <v>2418.8008</v>
      </c>
      <c r="N10" s="18">
        <f>SUM(J10:M10)</f>
        <v>11790.065409066665</v>
      </c>
      <c r="O10" s="20">
        <f>I10+N10</f>
        <v>40246.545409066661</v>
      </c>
    </row>
    <row r="11" spans="1:17" ht="25.5" hidden="1" customHeight="1" thickBot="1" x14ac:dyDescent="0.3">
      <c r="A11" s="73"/>
      <c r="B11" s="74"/>
      <c r="C11" s="59"/>
      <c r="D11" s="31"/>
      <c r="E11" s="22"/>
      <c r="F11" s="22"/>
      <c r="G11" s="14"/>
      <c r="H11" s="22"/>
      <c r="I11" s="13"/>
      <c r="J11" s="22"/>
      <c r="K11" s="14"/>
      <c r="L11" s="72"/>
      <c r="M11" s="14"/>
      <c r="N11" s="18"/>
      <c r="O11" s="20"/>
    </row>
    <row r="12" spans="1:17" ht="25.5" customHeight="1" thickBot="1" x14ac:dyDescent="0.3">
      <c r="A12" s="73"/>
      <c r="B12" s="79" t="s">
        <v>18</v>
      </c>
      <c r="C12" s="80"/>
      <c r="D12" s="49" t="s">
        <v>19</v>
      </c>
      <c r="E12" s="22"/>
      <c r="F12" s="22"/>
      <c r="G12" s="14"/>
      <c r="H12" s="22"/>
      <c r="I12" s="13"/>
      <c r="J12" s="22"/>
      <c r="K12" s="14"/>
      <c r="L12" s="72"/>
      <c r="M12" s="14"/>
      <c r="N12" s="18"/>
      <c r="O12" s="20"/>
    </row>
    <row r="13" spans="1:17" ht="25.5" customHeight="1" thickBot="1" x14ac:dyDescent="0.3">
      <c r="A13" s="73"/>
      <c r="B13" s="58"/>
      <c r="C13" s="59" t="s">
        <v>15</v>
      </c>
      <c r="D13" s="31">
        <v>24479.88</v>
      </c>
      <c r="E13" s="22"/>
      <c r="F13" s="22"/>
      <c r="G13" s="14">
        <f>D13/12</f>
        <v>2039.99</v>
      </c>
      <c r="H13" s="22">
        <f>E13/12</f>
        <v>0</v>
      </c>
      <c r="I13" s="13">
        <f>SUM(D13:H13)</f>
        <v>26519.870000000003</v>
      </c>
      <c r="J13" s="22">
        <f>((($D13*118%)*24.2%))+($E13*24.2%)+($H13*24.2%)+($F13*24.2%)+($G13*24.2%)</f>
        <v>7484.1521127999995</v>
      </c>
      <c r="K13" s="14">
        <f>($D13*80%)*7.1%+($E13*48%)*7.1%+($G13*80%)*7.1%+($H13*48%)*7.1%</f>
        <v>1506.328616</v>
      </c>
      <c r="L13" s="72">
        <f>I13*1.61/100</f>
        <v>426.96990700000009</v>
      </c>
      <c r="M13" s="14">
        <f>($D13*8.5%)+($E13*8.5%)+($H13*8.5%)+($F13*8.5%)+($G13*8.5%)</f>
        <v>2254.1889500000002</v>
      </c>
      <c r="N13" s="18">
        <f>SUM(J13:M13)</f>
        <v>11671.6395858</v>
      </c>
      <c r="O13" s="20">
        <f>I13+N13</f>
        <v>38191.509585799999</v>
      </c>
    </row>
  </sheetData>
  <mergeCells count="9">
    <mergeCell ref="B8:C8"/>
    <mergeCell ref="A9:C9"/>
    <mergeCell ref="B12:C12"/>
    <mergeCell ref="B1:C1"/>
    <mergeCell ref="A2:C2"/>
    <mergeCell ref="A3:A4"/>
    <mergeCell ref="A5:J5"/>
    <mergeCell ref="A6:J6"/>
    <mergeCell ref="A7:J7"/>
  </mergeCells>
  <printOptions horizontalCentered="1"/>
  <pageMargins left="0.19685039370078741" right="0.19685039370078741" top="1.5748031496062993" bottom="0.74803149606299213" header="0.55118110236220474" footer="0.55118110236220474"/>
  <pageSetup paperSize="9" scale="74" fitToHeight="6" orientation="landscape" r:id="rId1"/>
  <headerFooter alignWithMargins="0">
    <oddHeader>&amp;C&amp;"Calibri,Grassetto"&amp;20Contratti di Ricerca ex Art. 22 Legge 240/2010</oddHeader>
    <oddFooter xml:space="preserve">&amp;L&amp;11&amp;P&amp;R&amp;"Arial,Corsivo"Università di Palermo - Area Risorse Umane - Settore Retribuzioni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2024</vt:lpstr>
      <vt:lpstr>2024 (valido)</vt:lpstr>
      <vt:lpstr>2025</vt:lpstr>
      <vt:lpstr>2026</vt:lpstr>
      <vt:lpstr>prove</vt:lpstr>
      <vt:lpstr>'2024'!Titoli_stampa</vt:lpstr>
      <vt:lpstr>'2024 (valido)'!Titoli_stampa</vt:lpstr>
      <vt:lpstr>'2025'!Titoli_stampa</vt:lpstr>
      <vt:lpstr>'2026'!Titoli_stampa</vt:lpstr>
      <vt:lpstr>prove!Titoli_stampa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PIETRO RENDA</cp:lastModifiedBy>
  <cp:lastPrinted>2026-09-18T08:02:35Z</cp:lastPrinted>
  <dcterms:created xsi:type="dcterms:W3CDTF">1996-11-05T10:16:36Z</dcterms:created>
  <dcterms:modified xsi:type="dcterms:W3CDTF">2026-09-21T09:12:37Z</dcterms:modified>
</cp:coreProperties>
</file>