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1835" tabRatio="866" activeTab="0"/>
  </bookViews>
  <sheets>
    <sheet name="PROSPETTO RISORSE" sheetId="1" r:id="rId1"/>
  </sheets>
  <definedNames>
    <definedName name="_xlnm.Print_Area" localSheetId="0">'PROSPETTO RISORSE'!$E$92:$CQ$144</definedName>
  </definedNames>
  <calcPr fullCalcOnLoad="1"/>
</workbook>
</file>

<file path=xl/sharedStrings.xml><?xml version="1.0" encoding="utf-8"?>
<sst xmlns="http://schemas.openxmlformats.org/spreadsheetml/2006/main" count="355" uniqueCount="191">
  <si>
    <t>IVA</t>
  </si>
  <si>
    <t>Budget</t>
  </si>
  <si>
    <t>QUOTA DISPONIBILE</t>
  </si>
  <si>
    <t>ALTRE SPESE</t>
  </si>
  <si>
    <t>SPESE NON COPERTE DA CONTRIBUTO</t>
  </si>
  <si>
    <t>SPESE GENERALI</t>
  </si>
  <si>
    <t>PERSONALE</t>
  </si>
  <si>
    <t>CONTROLLO</t>
  </si>
  <si>
    <t>TOTALE</t>
  </si>
  <si>
    <t>COSTO PROGETTO</t>
  </si>
  <si>
    <t>SPESE EFFETTIVE</t>
  </si>
  <si>
    <t>SPESE GENERALI DISPONIBILI</t>
  </si>
  <si>
    <t>SPESE PERSONALE DISPONIBILI</t>
  </si>
  <si>
    <t>DIFFERENZA</t>
  </si>
  <si>
    <t>QUOTE ATENEO E DIPARTIMENTI</t>
  </si>
  <si>
    <t>QUOTE RESPONSABILE SCIENTIFICO</t>
  </si>
  <si>
    <t>TITOLO PROGETTO</t>
  </si>
  <si>
    <t>ACRONIMO</t>
  </si>
  <si>
    <t>RIEPILOGO</t>
  </si>
  <si>
    <t>COSTI PROGETTO</t>
  </si>
  <si>
    <t>QUOTA DISPONIBILE PER IL PROGETTO</t>
  </si>
  <si>
    <t>FINANZIAMENTO</t>
  </si>
  <si>
    <t>COFINANZIAMENTO</t>
  </si>
  <si>
    <t>TIPOLOGIA SPESE</t>
  </si>
  <si>
    <t>AUTOFINANZIAMENTO ATENEO</t>
  </si>
  <si>
    <t>PIANO FINANZIARIO</t>
  </si>
  <si>
    <t>DATI PROGETTO</t>
  </si>
  <si>
    <t>A</t>
  </si>
  <si>
    <t>B</t>
  </si>
  <si>
    <t>SUBTOTALE</t>
  </si>
  <si>
    <t>QUOTA RESPONSABILE SCIENTIFICO</t>
  </si>
  <si>
    <t>Personale da assumere</t>
  </si>
  <si>
    <t>SPESE PER LA RICERCA</t>
  </si>
  <si>
    <t>Personale da assumere (assegnisti, co.co.co, temp. det.)</t>
  </si>
  <si>
    <t>TOTALE SPESE EFFETTIVE</t>
  </si>
  <si>
    <t>ALTRO</t>
  </si>
  <si>
    <t>SPESE GEN.</t>
  </si>
  <si>
    <t>CONTRIBUTO ENTE FINANZIATORE</t>
  </si>
  <si>
    <t>CONTRIBUTO ENTE FINANZIATORE 10%:</t>
  </si>
  <si>
    <t>LIMITE SPESE GENERALI</t>
  </si>
  <si>
    <t>SPESE GENERALI  A CARICO PROGETTO</t>
  </si>
  <si>
    <t>SPESE GENERALI  SOSTENUTE DA ATENEO</t>
  </si>
  <si>
    <t xml:space="preserve">SPESE GENERALI  </t>
  </si>
  <si>
    <t>AUTOFINANZIAMENTO  DIPARTIMENTO</t>
  </si>
  <si>
    <t>FONDO DI RICERCA DI ATENEO</t>
  </si>
  <si>
    <t>TOTALE RISORSE</t>
  </si>
  <si>
    <t>QUOTE DA TRASFERIRE ALL' ATENEO</t>
  </si>
  <si>
    <t>QUOTE DA TRASFERIRE ALL'ATENEO</t>
  </si>
  <si>
    <t>QUOTE ATENEO E DIPARTIMENTO</t>
  </si>
  <si>
    <t>PERSONALE
 INTERNO</t>
  </si>
  <si>
    <t xml:space="preserve"> SU COSTO PROGETTO</t>
  </si>
  <si>
    <t xml:space="preserve"> SU FINANZIAMENTO</t>
  </si>
  <si>
    <t>C</t>
  </si>
  <si>
    <t>D</t>
  </si>
  <si>
    <t xml:space="preserve">QUOTE DISPONIBILI </t>
  </si>
  <si>
    <t xml:space="preserve">QUOTA ATENEO SUPPORTO SERVIZI AMMINISTRATIVI </t>
  </si>
  <si>
    <t xml:space="preserve">QUOTE DISPONIBILI  </t>
  </si>
  <si>
    <t>PER IL CALCOLO DELLE ALTRE QUOTE</t>
  </si>
  <si>
    <t>QUOTE DISPONIBILI     50%</t>
  </si>
  <si>
    <t>Quota Ateneo Supporto Servizi Amministrativi calcolata sul 30% del contributo rimborso ente delle spese personale T.A. ai sensi del punto b. 1) dell'art 4 regolamento sull 30% della quota Ente su spese personale TA</t>
  </si>
  <si>
    <t>INCIDENZA QUOTE</t>
  </si>
  <si>
    <t>ESCLUSA QUOTA SERVIZI AMM.VI</t>
  </si>
  <si>
    <t>SPESE GENERALI  A CARICO ENTE FINANZ..</t>
  </si>
  <si>
    <t xml:space="preserve">SPESE NON COPERTE DA CONTRIBUTO  </t>
  </si>
  <si>
    <t xml:space="preserve">SPESE NON COPERTE DA CONTRIBUTO   </t>
  </si>
  <si>
    <t>FONDO INCENTIVAZIONE PERSONALE  TECNICO AMM.VO</t>
  </si>
  <si>
    <t>DETRAZIONE QUOTA ATENEO SUPPORTO SERVIZI AMM.VI   art. 4 lett. b.1)</t>
  </si>
  <si>
    <t xml:space="preserve">RIMBORSO ENTE su SPESE GEN. E PERSONALE INTERNO </t>
  </si>
  <si>
    <t xml:space="preserve">IMPORTI A BASE DEL CALCOLO DELLE  QUOTE </t>
  </si>
  <si>
    <t>PRESENTAZIONE</t>
  </si>
  <si>
    <t>APPROVAZIONE</t>
  </si>
  <si>
    <t>RIFERIMENTI TEMPORALI</t>
  </si>
  <si>
    <t xml:space="preserve">ENTE ESTERNO FINANZIATORE </t>
  </si>
  <si>
    <t xml:space="preserve">FINE ATTIVITA' </t>
  </si>
  <si>
    <t>CHIUSURA PROGETTO</t>
  </si>
  <si>
    <t>a carico  Ente finanziatore</t>
  </si>
  <si>
    <t>a carico  Struttura</t>
  </si>
  <si>
    <t>IL DIRETTORE  DEL DIPARTIMENTO</t>
  </si>
  <si>
    <t>_____________________________</t>
  </si>
  <si>
    <t xml:space="preserve">QUOTE DISPONIBILI   art.4  Regolamento </t>
  </si>
  <si>
    <t xml:space="preserve">QUOTE ex art. 4 Regolamento </t>
  </si>
  <si>
    <t xml:space="preserve">QUOTE ex art. 4 Regolamento  - CALCOLO </t>
  </si>
  <si>
    <t>DOCENTE</t>
  </si>
  <si>
    <t>TECN. AMM.VO</t>
  </si>
  <si>
    <t>Università degli Studi di Palermo</t>
  </si>
  <si>
    <t>CALCOLO QUOTA ATENEO SUPPORTO SERVIZI AMM.VI</t>
  </si>
  <si>
    <t>%</t>
  </si>
  <si>
    <t>PERSONALE  INTERNO</t>
  </si>
  <si>
    <t>YY</t>
  </si>
  <si>
    <t>INCIDENZA SU COSTO PROGETTO</t>
  </si>
  <si>
    <t>INCIDENZA QUOTE SUL FINANZIAMENTO ENTE</t>
  </si>
  <si>
    <t xml:space="preserve"> STAMPE</t>
  </si>
  <si>
    <t xml:space="preserve">PROGRAMMA </t>
  </si>
  <si>
    <t>Personale strutturato Tecnico Amministrativo</t>
  </si>
  <si>
    <t>Altri costi di esercizio</t>
  </si>
  <si>
    <t>Personale strutturato Docente</t>
  </si>
  <si>
    <t>RENDICONTAZIONI</t>
  </si>
  <si>
    <t>,</t>
  </si>
  <si>
    <t>DIFFERENZA NEGATIVA PERSONALE DETRATTA A SPESE GENERALI E VICEVERSA</t>
  </si>
  <si>
    <t>NUMERO CONTRATTO / PROGETTO</t>
  </si>
  <si>
    <t>NOTE PER LA COMPILAZIONE</t>
  </si>
  <si>
    <t>Compilare le celle di colore giallo</t>
  </si>
  <si>
    <t>FINANZIAMENTO / LINEA INTERVENTO</t>
  </si>
  <si>
    <t>BANDO / AVVISO</t>
  </si>
  <si>
    <t>SCADENZA BANDO</t>
  </si>
  <si>
    <t xml:space="preserve">                                                                                                    Totale costi</t>
  </si>
  <si>
    <t>DURATA PROGETTO</t>
  </si>
  <si>
    <t>DIPARTIMENTO / CENTRO - COMPONENTE</t>
  </si>
  <si>
    <t>MODIFICHE  E/O VARIAZIONI</t>
  </si>
  <si>
    <t>INIZIO ATTIVITA</t>
  </si>
  <si>
    <t>DATE</t>
  </si>
  <si>
    <t>IMPORTI</t>
  </si>
  <si>
    <t>SPESE PROGETTO</t>
  </si>
  <si>
    <t>FINANZIAMENTI PERVENUTI</t>
  </si>
  <si>
    <t>E</t>
  </si>
  <si>
    <t>F</t>
  </si>
  <si>
    <t>G</t>
  </si>
  <si>
    <t>H</t>
  </si>
  <si>
    <r>
      <t xml:space="preserve">QUOTE ATENEO </t>
    </r>
    <r>
      <rPr>
        <sz val="10"/>
        <color indexed="23"/>
        <rFont val="Arial"/>
        <family val="2"/>
      </rPr>
      <t xml:space="preserve"> (inclusa quota AUTOFINANZIAMENTO DIPARTIMENTO)</t>
    </r>
  </si>
  <si>
    <r>
      <t>QUOTE ATENEO</t>
    </r>
    <r>
      <rPr>
        <sz val="12"/>
        <color indexed="23"/>
        <rFont val="Arial"/>
        <family val="2"/>
      </rPr>
      <t xml:space="preserve"> </t>
    </r>
    <r>
      <rPr>
        <sz val="10"/>
        <color indexed="23"/>
        <rFont val="Arial"/>
        <family val="2"/>
      </rPr>
      <t xml:space="preserve"> (inclusa quota AUTOFINANZIAMENTO DIPARTIMENTO)</t>
    </r>
  </si>
  <si>
    <t>FINANZIAMENTO CONCESSO</t>
  </si>
  <si>
    <t xml:space="preserve">percentuali delle singole quote in rapporto al finanziamento concecsso </t>
  </si>
  <si>
    <t xml:space="preserve">QUOTE ex art. 4  Regolamento - ricalcolate in base all' art. 4 bis </t>
  </si>
  <si>
    <r>
      <t>QUOTA ECCEDENTE</t>
    </r>
    <r>
      <rPr>
        <sz val="12"/>
        <rFont val="Arial"/>
        <family val="2"/>
      </rPr>
      <t xml:space="preserve"> AL RESPONSABILE SCIENTIFICO ex art. 4 bis</t>
    </r>
  </si>
  <si>
    <t>8/30 =</t>
  </si>
  <si>
    <t>SPESE GENERALI
----------------------------     =
COSTO PROGETTO</t>
  </si>
  <si>
    <t>quota Ateneo ex art 4 bis</t>
  </si>
  <si>
    <t>quota Ateneo ex art 4 tra min e max</t>
  </si>
  <si>
    <t xml:space="preserve">parametri art. 4 bis </t>
  </si>
  <si>
    <t xml:space="preserve">  8 / 30 =</t>
  </si>
  <si>
    <t>SPESE GENERALI    /   COSTO PROGETTO</t>
  </si>
  <si>
    <r>
      <t xml:space="preserve">QUOTE ATENEO  </t>
    </r>
    <r>
      <rPr>
        <sz val="10"/>
        <rFont val="Arial"/>
        <family val="2"/>
      </rPr>
      <t>art. 4 bis</t>
    </r>
  </si>
  <si>
    <r>
      <t xml:space="preserve">QUOTE ATENEO  </t>
    </r>
    <r>
      <rPr>
        <sz val="10"/>
        <rFont val="Arial"/>
        <family val="2"/>
      </rPr>
      <t>art. 4 bis   (ricalcolata tra  minimo  8 % e massimo 16 % )</t>
    </r>
  </si>
  <si>
    <r>
      <t xml:space="preserve">QUOTE ATENEO  </t>
    </r>
    <r>
      <rPr>
        <sz val="10"/>
        <rFont val="Arial"/>
        <family val="2"/>
      </rPr>
      <t xml:space="preserve">art. 4 </t>
    </r>
  </si>
  <si>
    <r>
      <t xml:space="preserve">QUOTE ATENEO  </t>
    </r>
    <r>
      <rPr>
        <sz val="10"/>
        <rFont val="Arial"/>
        <family val="2"/>
      </rPr>
      <t>art. 4 bis   =</t>
    </r>
  </si>
  <si>
    <t>x</t>
  </si>
  <si>
    <r>
      <t xml:space="preserve">DIFFERENZA        (QUOTE ATENEO  </t>
    </r>
    <r>
      <rPr>
        <sz val="10"/>
        <rFont val="Arial"/>
        <family val="2"/>
      </rPr>
      <t xml:space="preserve">art. 4 bis </t>
    </r>
    <r>
      <rPr>
        <sz val="12"/>
        <rFont val="Arial"/>
        <family val="2"/>
      </rPr>
      <t xml:space="preserve">  -   QUOTE ATENEO  </t>
    </r>
    <r>
      <rPr>
        <sz val="10"/>
        <rFont val="Arial"/>
        <family val="2"/>
      </rPr>
      <t>art. 4</t>
    </r>
    <r>
      <rPr>
        <sz val="12"/>
        <rFont val="Arial"/>
        <family val="2"/>
      </rPr>
      <t xml:space="preserve"> )</t>
    </r>
  </si>
  <si>
    <r>
      <t xml:space="preserve">QUOTE ATENEO  </t>
    </r>
    <r>
      <rPr>
        <sz val="10"/>
        <rFont val="Arial"/>
        <family val="2"/>
      </rPr>
      <t>art. 4</t>
    </r>
    <r>
      <rPr>
        <sz val="12"/>
        <rFont val="Arial"/>
        <family val="2"/>
      </rPr>
      <t xml:space="preserve">    </t>
    </r>
    <r>
      <rPr>
        <sz val="10"/>
        <rFont val="Arial"/>
        <family val="2"/>
      </rPr>
      <t>( solo da SPESE PERSONALE )</t>
    </r>
  </si>
  <si>
    <r>
      <t xml:space="preserve">DIFFERENZA        (QUOTE ATENEO  </t>
    </r>
    <r>
      <rPr>
        <sz val="10"/>
        <rFont val="Arial"/>
        <family val="2"/>
      </rPr>
      <t>art. 4 bis</t>
    </r>
    <r>
      <rPr>
        <sz val="12"/>
        <rFont val="Arial"/>
        <family val="2"/>
      </rPr>
      <t xml:space="preserve">   -   QUOTE ATENEO  </t>
    </r>
    <r>
      <rPr>
        <sz val="10"/>
        <rFont val="Arial"/>
        <family val="2"/>
      </rPr>
      <t>art. 4</t>
    </r>
    <r>
      <rPr>
        <sz val="12"/>
        <rFont val="Arial"/>
        <family val="2"/>
      </rPr>
      <t xml:space="preserve"> )</t>
    </r>
  </si>
  <si>
    <r>
      <t xml:space="preserve">QUOTE ATENEO  </t>
    </r>
    <r>
      <rPr>
        <sz val="10"/>
        <rFont val="Arial"/>
        <family val="2"/>
      </rPr>
      <t>art. 4    rideterminata in base all art. 4 bis</t>
    </r>
  </si>
  <si>
    <r>
      <t xml:space="preserve">QUOTE ATENEO  </t>
    </r>
    <r>
      <rPr>
        <sz val="10"/>
        <rFont val="Arial"/>
        <family val="2"/>
      </rPr>
      <t xml:space="preserve">art. 4  </t>
    </r>
    <r>
      <rPr>
        <sz val="12"/>
        <rFont val="Arial"/>
        <family val="2"/>
      </rPr>
      <t xml:space="preserve">    /    QUOTE ATENEO  </t>
    </r>
    <r>
      <rPr>
        <sz val="10"/>
        <rFont val="Arial"/>
        <family val="2"/>
      </rPr>
      <t>art. 4 bis</t>
    </r>
  </si>
  <si>
    <t>QUOTA ECCEDENTE AL RESPONSABILE SCIENTIFICO ex art. 4 bis</t>
  </si>
  <si>
    <t>SPESE EFFETTIVE DEL PROGETTO</t>
  </si>
  <si>
    <t>QUOTE ATENEO esclusa quota AUTOFINANZ DIPARTIMENTO</t>
  </si>
  <si>
    <t>RISORSE DISPONIBILI</t>
  </si>
  <si>
    <t>QUOTE DISPONIBILI PER IL PROGETTO</t>
  </si>
  <si>
    <t>QUOTE DISPONIBILI PER L'ATENEO</t>
  </si>
  <si>
    <t>QUOTE ATENEO</t>
  </si>
  <si>
    <t>ART.4</t>
  </si>
  <si>
    <t>ART. 4 BIS</t>
  </si>
  <si>
    <t>RESPONSABILE SCIENTIFICO</t>
  </si>
  <si>
    <t>RICERCA INDUSTRIALE</t>
  </si>
  <si>
    <t>CODICE UNICO DI PROGETTO - CUP</t>
  </si>
  <si>
    <t xml:space="preserve">DIRETTORE DIPARTIMENTO </t>
  </si>
  <si>
    <t>RUOLO DELL'UNIVERSITA' DI PALERMO</t>
  </si>
  <si>
    <t>spese da sostenere analiticamente sulla disponibilità del finanziamento</t>
  </si>
  <si>
    <t>NOTE</t>
  </si>
  <si>
    <t>DIPARTIMENTO / CENTRO  -  REFERENTE</t>
  </si>
  <si>
    <t>FINANZIAMENTO PREVISTO</t>
  </si>
  <si>
    <t xml:space="preserve">COSTO PROGETTO UNIVERSITA' </t>
  </si>
  <si>
    <t>FONDO PREMIALITA' DI ATENEO</t>
  </si>
  <si>
    <t>SVILUPPO SPERIMENTALE</t>
  </si>
  <si>
    <t>CODICE PROGETTO IRIS</t>
  </si>
  <si>
    <t>Costi relativi a strumentazioni e attrezzature</t>
  </si>
  <si>
    <t>Costi per la ricerca contrattuale</t>
  </si>
  <si>
    <t>Costi per conoscenze e i brevetti acquisiti o ottenuti in licenza</t>
  </si>
  <si>
    <t>Costi per i servizi di consulenza</t>
  </si>
  <si>
    <t>Costi per materiali e beni di consumo</t>
  </si>
  <si>
    <t>Spese Generali</t>
  </si>
  <si>
    <t>Azione 1.1.5</t>
  </si>
  <si>
    <t>PO FESR SICILIA 2014/2020</t>
  </si>
  <si>
    <t>REGIONE SICILIANA - ASSESSORATO REGIONALE DELLE ATTIVITA' PRODUTTIVE - DIPARTIMENTO REGIONALE DELLE ATTIVITA' PRODUTTIVE</t>
  </si>
  <si>
    <t xml:space="preserve">AVVISO PUBBLICO "Sotegno all'avanzamento tecnologico delle imprese attraverso il finanziamento di linee pilota e azioni di validazione precoce dei prodotti e di dimostrazione su larga scala  -  D.D.G. n. 1349/5 del 14/06/2017 - pubblicato sulla GURS n. 71 del 23/06/2017     </t>
  </si>
  <si>
    <t>PROSPETTO DI MASSIMA DI RIPARTIZIONE DELLE RISORSE FINANZIARIE</t>
  </si>
  <si>
    <t>Regolamento D.R. N. 921/2017 DEL 15/03/2017</t>
  </si>
  <si>
    <t>Per informazioni circa la compilazione del presente file rivolgersi alla UO Gestione, Rendicontazione e Audit - telefono  091 238 93 142 - 349 - 140, mail  supporto.ricerca@unipa.it</t>
  </si>
  <si>
    <t>PIANO FINANZIARIO DEL PROGETTO</t>
  </si>
  <si>
    <t>RESPONSABILE AMMINISTRATIVO</t>
  </si>
  <si>
    <t>SPESE PERSONALE MAX 50%</t>
  </si>
  <si>
    <t>ALTRI COSTI %</t>
  </si>
  <si>
    <t>SPESE GENERALI %</t>
  </si>
  <si>
    <t xml:space="preserve"> </t>
  </si>
  <si>
    <t>SPESE  GENERALI MAX 7%</t>
  </si>
  <si>
    <t>IL RESPONSABILE AMMINISTRATIVO DEL DIPARTIMENTO</t>
  </si>
  <si>
    <t>IL RESPONSABILE SCIENTIFICO</t>
  </si>
  <si>
    <t>RI</t>
  </si>
  <si>
    <t>SS</t>
  </si>
  <si>
    <t>FINANZIAMENTO RICHIESTO</t>
  </si>
  <si>
    <t>QUOTA PREMIALE</t>
  </si>
  <si>
    <t>FONDO PREMIALITA' DI ATENEO ART. 4 LETT. A)</t>
  </si>
  <si>
    <t>QUOTE DA TRASFERIRE ALL' ATENEO ART. 4  LETT. B), C) e C1)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</si>
</sst>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#,##0.00_ ;\-#,##0.00\ "/>
    <numFmt numFmtId="172" formatCode="#,##0.00000_ ;\-#,##0.00000\ "/>
    <numFmt numFmtId="173" formatCode="_-* #,##0.00000_-;\-* #,##0.00000_-;_-* &quot;-&quot;?????_-;_-@_-"/>
    <numFmt numFmtId="174" formatCode="0.00000%"/>
    <numFmt numFmtId="175" formatCode="0.00000"/>
    <numFmt numFmtId="176" formatCode="0.000000%"/>
    <numFmt numFmtId="177" formatCode="0.0000%"/>
    <numFmt numFmtId="178" formatCode="0.0%"/>
    <numFmt numFmtId="179" formatCode="0.000%"/>
    <numFmt numFmtId="180" formatCode="0.000"/>
    <numFmt numFmtId="181" formatCode="0.000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0.00000000"/>
    <numFmt numFmtId="186" formatCode="_-* #,##0.00000_-;\-* #,##0.00000_-;_-* &quot;-&quot;??_-;_-@_-"/>
    <numFmt numFmtId="187" formatCode="_-&quot;€&quot;\ * #,##0.00000_-;\-&quot;€&quot;\ * #,##0.00000_-;_-&quot;€&quot;\ * &quot;-&quot;?????_-;_-@_-"/>
    <numFmt numFmtId="188" formatCode="0.000000"/>
    <numFmt numFmtId="189" formatCode="0.0000000"/>
    <numFmt numFmtId="190" formatCode="[$-410]dddd\ d\ mmmm\ yyyy"/>
    <numFmt numFmtId="191" formatCode="[$-F800]dddd\,\ mmmm\ dd\,\ yyyy"/>
    <numFmt numFmtId="192" formatCode="[$-410]d\ mmmm\ yyyy;@"/>
    <numFmt numFmtId="193" formatCode="d/m/yyyy;@"/>
    <numFmt numFmtId="194" formatCode="dd/mm/yy;@"/>
    <numFmt numFmtId="195" formatCode="0_ ;\-0\ "/>
    <numFmt numFmtId="196" formatCode="0.0"/>
    <numFmt numFmtId="197" formatCode="h\.mm\.ss"/>
    <numFmt numFmtId="198" formatCode="0.00000000000000"/>
    <numFmt numFmtId="199" formatCode="0.00000000000000000000000000000"/>
    <numFmt numFmtId="200" formatCode="0.000000000"/>
    <numFmt numFmtId="201" formatCode="_-* #,##0.0000000_-;\-* #,##0.0000000_-;_-* &quot;-&quot;??_-;_-@_-"/>
    <numFmt numFmtId="202" formatCode="0.0000000000"/>
    <numFmt numFmtId="203" formatCode="_-* #,##0.0000000000000_-;\-* #,##0.0000000000000_-;_-* &quot;-&quot;?????????????_-;_-@_-"/>
    <numFmt numFmtId="204" formatCode="_-* #,##0.0000000000000_-;\-* #,##0.0000000000000_-;_-* &quot;-&quot;??_-;_-@_-"/>
    <numFmt numFmtId="205" formatCode="_-* #,##0.00_-;\-* #,##0.00_-;_-* &quot;-&quot;_-;_-@_-"/>
  </numFmts>
  <fonts count="108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Berlin Sans FB Dem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7"/>
      <name val="Arial"/>
      <family val="2"/>
    </font>
    <font>
      <sz val="8"/>
      <color indexed="17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45"/>
      <name val="Arial"/>
      <family val="2"/>
    </font>
    <font>
      <b/>
      <sz val="12"/>
      <color indexed="23"/>
      <name val="Arial"/>
      <family val="2"/>
    </font>
    <font>
      <b/>
      <sz val="14"/>
      <color indexed="45"/>
      <name val="Berlin Sans FB Demi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sz val="8"/>
      <color indexed="14"/>
      <name val="Berlin Sans FB Demi"/>
      <family val="2"/>
    </font>
    <font>
      <sz val="6"/>
      <color indexed="45"/>
      <name val="Arial"/>
      <family val="2"/>
    </font>
    <font>
      <sz val="8"/>
      <color indexed="46"/>
      <name val="Arial"/>
      <family val="2"/>
    </font>
    <font>
      <sz val="6"/>
      <color indexed="46"/>
      <name val="Arial"/>
      <family val="2"/>
    </font>
    <font>
      <sz val="10"/>
      <color indexed="46"/>
      <name val="Arial"/>
      <family val="2"/>
    </font>
    <font>
      <b/>
      <sz val="14"/>
      <color indexed="46"/>
      <name val="Arial"/>
      <family val="2"/>
    </font>
    <font>
      <sz val="12"/>
      <color indexed="46"/>
      <name val="Arial"/>
      <family val="2"/>
    </font>
    <font>
      <sz val="6"/>
      <color indexed="12"/>
      <name val="Arial"/>
      <family val="2"/>
    </font>
    <font>
      <b/>
      <sz val="8"/>
      <color indexed="12"/>
      <name val="Berlin Sans FB Demi"/>
      <family val="2"/>
    </font>
    <font>
      <b/>
      <sz val="12"/>
      <color indexed="10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i/>
      <sz val="16"/>
      <name val="Kastler"/>
      <family val="2"/>
    </font>
    <font>
      <b/>
      <sz val="12"/>
      <color indexed="63"/>
      <name val="Arial"/>
      <family val="2"/>
    </font>
    <font>
      <b/>
      <sz val="12"/>
      <color indexed="62"/>
      <name val="Arial"/>
      <family val="2"/>
    </font>
    <font>
      <sz val="12"/>
      <color indexed="53"/>
      <name val="Arial"/>
      <family val="2"/>
    </font>
    <font>
      <b/>
      <sz val="8"/>
      <color indexed="23"/>
      <name val="Arial"/>
      <family val="2"/>
    </font>
    <font>
      <b/>
      <sz val="12"/>
      <color indexed="12"/>
      <name val="Arial"/>
      <family val="2"/>
    </font>
    <font>
      <sz val="9"/>
      <color indexed="2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5"/>
      <name val="Arial"/>
      <family val="2"/>
    </font>
    <font>
      <b/>
      <sz val="10"/>
      <color indexed="2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Berlin Sans FB Demi"/>
      <family val="2"/>
    </font>
    <font>
      <b/>
      <sz val="10"/>
      <color indexed="12"/>
      <name val="Arial"/>
      <family val="2"/>
    </font>
    <font>
      <sz val="7"/>
      <color indexed="23"/>
      <name val="Arial"/>
      <family val="2"/>
    </font>
    <font>
      <b/>
      <sz val="10"/>
      <color indexed="12"/>
      <name val="Berlin Sans FB Demi"/>
      <family val="2"/>
    </font>
    <font>
      <b/>
      <sz val="10"/>
      <color indexed="14"/>
      <name val="Berlin Sans FB Demi"/>
      <family val="2"/>
    </font>
    <font>
      <b/>
      <sz val="12"/>
      <name val="Berlin Sans FB Demi"/>
      <family val="2"/>
    </font>
    <font>
      <sz val="11"/>
      <color indexed="23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2"/>
      <color indexed="62"/>
      <name val="Arial"/>
      <family val="2"/>
    </font>
    <font>
      <sz val="12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thin"/>
      <top style="hair">
        <color indexed="23"/>
      </top>
      <bottom style="thin"/>
    </border>
    <border>
      <left style="hair">
        <color indexed="23"/>
      </left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hair">
        <color indexed="23"/>
      </left>
      <right style="thin"/>
      <top style="thin"/>
      <bottom style="hair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9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9"/>
      </bottom>
    </border>
    <border>
      <left style="hair">
        <color indexed="23"/>
      </left>
      <right style="hair">
        <color indexed="23"/>
      </right>
      <top style="thin">
        <color indexed="9"/>
      </top>
      <bottom style="thin">
        <color indexed="9"/>
      </bottom>
    </border>
    <border>
      <left style="hair">
        <color indexed="23"/>
      </left>
      <right style="hair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 style="thin"/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thin"/>
      <bottom style="thin"/>
    </border>
    <border>
      <left style="thin"/>
      <right style="hair">
        <color indexed="23"/>
      </right>
      <top style="thin"/>
      <bottom style="hair">
        <color indexed="23"/>
      </bottom>
    </border>
    <border>
      <left>
        <color indexed="63"/>
      </left>
      <right style="hair">
        <color indexed="23"/>
      </right>
      <top style="thin"/>
      <bottom style="thin"/>
    </border>
    <border>
      <left>
        <color indexed="63"/>
      </left>
      <right style="hair">
        <color indexed="23"/>
      </right>
      <top style="hair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 style="thin"/>
      <bottom style="hair">
        <color indexed="2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hair">
        <color indexed="23"/>
      </right>
      <top style="thin"/>
      <bottom style="hair">
        <color indexed="23"/>
      </bottom>
    </border>
    <border>
      <left>
        <color indexed="63"/>
      </left>
      <right style="hair">
        <color indexed="63"/>
      </right>
      <top style="thin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/>
      <bottom style="thin">
        <color indexed="9"/>
      </bottom>
    </border>
    <border>
      <left style="hair">
        <color indexed="23"/>
      </left>
      <right style="hair">
        <color indexed="63"/>
      </right>
      <top style="thin"/>
      <bottom style="thin">
        <color indexed="9"/>
      </bottom>
    </border>
    <border>
      <left style="thin">
        <color indexed="2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23"/>
      </right>
      <top style="thin"/>
      <bottom style="thin">
        <color indexed="9"/>
      </bottom>
    </border>
    <border>
      <left style="thin">
        <color indexed="23"/>
      </left>
      <right style="hair">
        <color indexed="23"/>
      </right>
      <top style="thin"/>
      <bottom style="thin">
        <color indexed="9"/>
      </bottom>
    </border>
    <border>
      <left style="thin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thin">
        <color indexed="9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thin"/>
    </border>
    <border>
      <left style="hair">
        <color indexed="63"/>
      </left>
      <right>
        <color indexed="63"/>
      </right>
      <top style="thin"/>
      <bottom style="thin">
        <color indexed="9"/>
      </bottom>
    </border>
    <border>
      <left style="hair">
        <color indexed="23"/>
      </left>
      <right style="hair"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9" fillId="19" borderId="1" applyNumberFormat="0" applyAlignment="0" applyProtection="0"/>
    <xf numFmtId="0" fontId="90" fillId="0" borderId="2" applyNumberFormat="0" applyFill="0" applyAlignment="0" applyProtection="0"/>
    <xf numFmtId="0" fontId="91" fillId="20" borderId="3" applyNumberFormat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44" fontId="0" fillId="0" borderId="0" applyFont="0" applyFill="0" applyBorder="0" applyAlignment="0" applyProtection="0"/>
    <xf numFmtId="0" fontId="9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3" fillId="28" borderId="0" applyNumberFormat="0" applyBorder="0" applyAlignment="0" applyProtection="0"/>
    <xf numFmtId="0" fontId="0" fillId="29" borderId="4" applyNumberFormat="0" applyFont="0" applyAlignment="0" applyProtection="0"/>
    <xf numFmtId="0" fontId="94" fillId="19" borderId="5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30" borderId="0" applyNumberFormat="0" applyBorder="0" applyAlignment="0" applyProtection="0"/>
    <xf numFmtId="0" fontId="10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5">
    <xf numFmtId="0" fontId="0" fillId="0" borderId="0" xfId="0" applyAlignment="1">
      <alignment/>
    </xf>
    <xf numFmtId="43" fontId="8" fillId="32" borderId="10" xfId="44" applyFont="1" applyFill="1" applyBorder="1" applyAlignment="1" applyProtection="1">
      <alignment horizontal="center" vertical="center"/>
      <protection hidden="1"/>
    </xf>
    <xf numFmtId="0" fontId="12" fillId="32" borderId="11" xfId="0" applyFont="1" applyFill="1" applyBorder="1" applyAlignment="1" applyProtection="1">
      <alignment horizontal="left" vertical="center" wrapText="1" indent="1"/>
      <protection hidden="1"/>
    </xf>
    <xf numFmtId="0" fontId="12" fillId="32" borderId="0" xfId="0" applyFont="1" applyFill="1" applyBorder="1" applyAlignment="1" applyProtection="1">
      <alignment horizontal="left" vertical="center" wrapText="1" indent="1"/>
      <protection hidden="1"/>
    </xf>
    <xf numFmtId="0" fontId="12" fillId="32" borderId="12" xfId="0" applyFont="1" applyFill="1" applyBorder="1" applyAlignment="1" applyProtection="1">
      <alignment horizontal="left" vertical="center" wrapText="1" indent="1"/>
      <protection hidden="1"/>
    </xf>
    <xf numFmtId="43" fontId="0" fillId="32" borderId="13" xfId="44" applyFont="1" applyFill="1" applyBorder="1" applyAlignment="1" applyProtection="1">
      <alignment horizontal="center" vertical="center"/>
      <protection hidden="1"/>
    </xf>
    <xf numFmtId="43" fontId="0" fillId="32" borderId="14" xfId="44" applyFont="1" applyFill="1" applyBorder="1" applyAlignment="1" applyProtection="1">
      <alignment horizontal="center" vertical="center"/>
      <protection hidden="1"/>
    </xf>
    <xf numFmtId="43" fontId="8" fillId="32" borderId="15" xfId="44" applyFont="1" applyFill="1" applyBorder="1" applyAlignment="1" applyProtection="1">
      <alignment horizontal="center" vertical="center"/>
      <protection hidden="1"/>
    </xf>
    <xf numFmtId="43" fontId="8" fillId="32" borderId="15" xfId="44" applyNumberFormat="1" applyFont="1" applyFill="1" applyBorder="1" applyAlignment="1" applyProtection="1">
      <alignment horizontal="center" vertical="center"/>
      <protection hidden="1"/>
    </xf>
    <xf numFmtId="170" fontId="8" fillId="32" borderId="16" xfId="44" applyNumberFormat="1" applyFont="1" applyFill="1" applyBorder="1" applyAlignment="1" applyProtection="1">
      <alignment vertical="center" wrapText="1"/>
      <protection hidden="1"/>
    </xf>
    <xf numFmtId="170" fontId="8" fillId="32" borderId="17" xfId="44" applyNumberFormat="1" applyFont="1" applyFill="1" applyBorder="1" applyAlignment="1" applyProtection="1">
      <alignment wrapText="1"/>
      <protection hidden="1"/>
    </xf>
    <xf numFmtId="43" fontId="8" fillId="32" borderId="18" xfId="44" applyNumberFormat="1" applyFont="1" applyFill="1" applyBorder="1" applyAlignment="1" applyProtection="1">
      <alignment horizontal="center" vertical="center"/>
      <protection hidden="1"/>
    </xf>
    <xf numFmtId="43" fontId="18" fillId="32" borderId="19" xfId="0" applyNumberFormat="1" applyFont="1" applyFill="1" applyBorder="1" applyAlignment="1" applyProtection="1">
      <alignment vertical="center" wrapText="1"/>
      <protection hidden="1"/>
    </xf>
    <xf numFmtId="0" fontId="0" fillId="33" borderId="0" xfId="0" applyFill="1" applyAlignment="1" applyProtection="1">
      <alignment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/>
      <protection hidden="1"/>
    </xf>
    <xf numFmtId="0" fontId="29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 applyProtection="1">
      <alignment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0" fillId="32" borderId="0" xfId="0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18" fillId="32" borderId="0" xfId="0" applyFont="1" applyFill="1" applyAlignment="1" applyProtection="1">
      <alignment horizontal="center" vertical="center"/>
      <protection hidden="1"/>
    </xf>
    <xf numFmtId="0" fontId="21" fillId="32" borderId="0" xfId="0" applyFont="1" applyFill="1" applyAlignment="1" applyProtection="1">
      <alignment horizontal="center" vertical="center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21" fillId="32" borderId="0" xfId="0" applyFont="1" applyFill="1" applyBorder="1" applyAlignment="1" applyProtection="1">
      <alignment vertical="center"/>
      <protection hidden="1"/>
    </xf>
    <xf numFmtId="0" fontId="35" fillId="32" borderId="0" xfId="0" applyFont="1" applyFill="1" applyAlignment="1" applyProtection="1">
      <alignment/>
      <protection hidden="1"/>
    </xf>
    <xf numFmtId="0" fontId="11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vertical="center" wrapText="1"/>
      <protection hidden="1"/>
    </xf>
    <xf numFmtId="0" fontId="8" fillId="32" borderId="0" xfId="0" applyFont="1" applyFill="1" applyAlignment="1" applyProtection="1">
      <alignment vertical="center" wrapText="1"/>
      <protection hidden="1"/>
    </xf>
    <xf numFmtId="0" fontId="8" fillId="32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1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9" fillId="3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vertical="top"/>
      <protection hidden="1"/>
    </xf>
    <xf numFmtId="0" fontId="44" fillId="33" borderId="0" xfId="0" applyFont="1" applyFill="1" applyBorder="1" applyAlignment="1" applyProtection="1">
      <alignment horizontal="left" vertical="center"/>
      <protection hidden="1"/>
    </xf>
    <xf numFmtId="0" fontId="44" fillId="33" borderId="0" xfId="0" applyFont="1" applyFill="1" applyBorder="1" applyAlignment="1" applyProtection="1">
      <alignment horizontal="left" vertical="top"/>
      <protection hidden="1"/>
    </xf>
    <xf numFmtId="0" fontId="1" fillId="32" borderId="0" xfId="0" applyFont="1" applyFill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horizontal="left" vertical="top"/>
      <protection hidden="1"/>
    </xf>
    <xf numFmtId="0" fontId="8" fillId="33" borderId="0" xfId="0" applyFont="1" applyFill="1" applyBorder="1" applyAlignment="1" applyProtection="1">
      <alignment horizontal="left" vertical="center" indent="1"/>
      <protection hidden="1"/>
    </xf>
    <xf numFmtId="0" fontId="21" fillId="33" borderId="0" xfId="0" applyFont="1" applyFill="1" applyBorder="1" applyAlignment="1" applyProtection="1">
      <alignment horizontal="left" vertical="top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44" fontId="8" fillId="33" borderId="0" xfId="42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 horizontal="center" vertical="center"/>
      <protection hidden="1"/>
    </xf>
    <xf numFmtId="0" fontId="12" fillId="32" borderId="0" xfId="0" applyFont="1" applyFill="1" applyAlignment="1" applyProtection="1">
      <alignment horizontal="center" vertical="center"/>
      <protection hidden="1"/>
    </xf>
    <xf numFmtId="0" fontId="55" fillId="32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56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170" fontId="17" fillId="32" borderId="0" xfId="44" applyNumberFormat="1" applyFont="1" applyFill="1" applyBorder="1" applyAlignment="1" applyProtection="1">
      <alignment horizontal="left" vertical="center" wrapText="1"/>
      <protection hidden="1"/>
    </xf>
    <xf numFmtId="0" fontId="2" fillId="32" borderId="20" xfId="0" applyFont="1" applyFill="1" applyBorder="1" applyAlignment="1" applyProtection="1">
      <alignment vertical="center"/>
      <protection hidden="1"/>
    </xf>
    <xf numFmtId="0" fontId="15" fillId="32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0" fontId="8" fillId="32" borderId="21" xfId="44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175" fontId="2" fillId="33" borderId="0" xfId="42" applyNumberFormat="1" applyFont="1" applyFill="1" applyAlignment="1" applyProtection="1">
      <alignment vertical="center"/>
      <protection hidden="1"/>
    </xf>
    <xf numFmtId="171" fontId="2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33" borderId="22" xfId="0" applyFont="1" applyFill="1" applyBorder="1" applyAlignment="1" applyProtection="1">
      <alignment/>
      <protection hidden="1"/>
    </xf>
    <xf numFmtId="0" fontId="56" fillId="32" borderId="0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175" fontId="8" fillId="33" borderId="0" xfId="42" applyNumberFormat="1" applyFont="1" applyFill="1" applyAlignment="1" applyProtection="1">
      <alignment/>
      <protection hidden="1"/>
    </xf>
    <xf numFmtId="171" fontId="8" fillId="33" borderId="0" xfId="0" applyNumberFormat="1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 indent="1"/>
      <protection hidden="1"/>
    </xf>
    <xf numFmtId="0" fontId="12" fillId="32" borderId="0" xfId="0" applyFont="1" applyFill="1" applyAlignment="1" applyProtection="1">
      <alignment horizontal="center"/>
      <protection hidden="1"/>
    </xf>
    <xf numFmtId="0" fontId="21" fillId="32" borderId="0" xfId="0" applyFont="1" applyFill="1" applyAlignment="1" applyProtection="1">
      <alignment horizontal="center"/>
      <protection hidden="1"/>
    </xf>
    <xf numFmtId="0" fontId="13" fillId="32" borderId="0" xfId="0" applyFont="1" applyFill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 horizontal="center"/>
      <protection hidden="1"/>
    </xf>
    <xf numFmtId="192" fontId="0" fillId="32" borderId="0" xfId="44" applyNumberFormat="1" applyFont="1" applyFill="1" applyBorder="1" applyAlignment="1" applyProtection="1">
      <alignment horizontal="center" vertical="center" wrapText="1"/>
      <protection hidden="1"/>
    </xf>
    <xf numFmtId="192" fontId="37" fillId="32" borderId="0" xfId="44" applyNumberFormat="1" applyFont="1" applyFill="1" applyBorder="1" applyAlignment="1" applyProtection="1">
      <alignment horizontal="center" vertical="center" wrapText="1"/>
      <protection hidden="1"/>
    </xf>
    <xf numFmtId="43" fontId="8" fillId="32" borderId="0" xfId="42" applyNumberFormat="1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/>
      <protection hidden="1"/>
    </xf>
    <xf numFmtId="0" fontId="29" fillId="32" borderId="0" xfId="0" applyFont="1" applyFill="1" applyAlignment="1" applyProtection="1">
      <alignment horizontal="center" vertical="center"/>
      <protection hidden="1"/>
    </xf>
    <xf numFmtId="0" fontId="8" fillId="32" borderId="0" xfId="0" applyFont="1" applyFill="1" applyBorder="1" applyAlignment="1" applyProtection="1">
      <alignment horizontal="left" vertical="center" indent="1"/>
      <protection hidden="1"/>
    </xf>
    <xf numFmtId="0" fontId="2" fillId="32" borderId="0" xfId="0" applyFont="1" applyFill="1" applyAlignment="1" applyProtection="1">
      <alignment horizontal="center" vertical="center"/>
      <protection hidden="1"/>
    </xf>
    <xf numFmtId="0" fontId="42" fillId="32" borderId="0" xfId="0" applyFont="1" applyFill="1" applyBorder="1" applyAlignment="1" applyProtection="1">
      <alignment horizontal="left" vertical="center" wrapText="1" indent="1"/>
      <protection hidden="1"/>
    </xf>
    <xf numFmtId="0" fontId="0" fillId="32" borderId="0" xfId="0" applyFont="1" applyFill="1" applyBorder="1" applyAlignment="1" applyProtection="1">
      <alignment horizontal="left" vertical="center" indent="1"/>
      <protection hidden="1"/>
    </xf>
    <xf numFmtId="43" fontId="8" fillId="34" borderId="23" xfId="42" applyNumberFormat="1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Border="1" applyAlignment="1" applyProtection="1">
      <alignment horizontal="center" vertical="center"/>
      <protection hidden="1"/>
    </xf>
    <xf numFmtId="43" fontId="8" fillId="32" borderId="0" xfId="0" applyNumberFormat="1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vertical="center"/>
      <protection hidden="1"/>
    </xf>
    <xf numFmtId="0" fontId="34" fillId="32" borderId="0" xfId="0" applyFont="1" applyFill="1" applyBorder="1" applyAlignment="1" applyProtection="1">
      <alignment horizontal="center" vertical="center"/>
      <protection hidden="1"/>
    </xf>
    <xf numFmtId="0" fontId="13" fillId="32" borderId="0" xfId="0" applyFont="1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9" fontId="2" fillId="32" borderId="24" xfId="0" applyNumberFormat="1" applyFont="1" applyFill="1" applyBorder="1" applyAlignment="1" applyProtection="1">
      <alignment horizontal="center" vertical="center"/>
      <protection hidden="1"/>
    </xf>
    <xf numFmtId="9" fontId="2" fillId="32" borderId="0" xfId="0" applyNumberFormat="1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14" fillId="32" borderId="0" xfId="0" applyFont="1" applyFill="1" applyAlignment="1" applyProtection="1">
      <alignment horizontal="center" vertical="center"/>
      <protection hidden="1"/>
    </xf>
    <xf numFmtId="0" fontId="30" fillId="32" borderId="0" xfId="0" applyFont="1" applyFill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0" fontId="8" fillId="32" borderId="25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 wrapText="1"/>
      <protection hidden="1"/>
    </xf>
    <xf numFmtId="0" fontId="15" fillId="32" borderId="0" xfId="0" applyFont="1" applyFill="1" applyAlignment="1" applyProtection="1">
      <alignment horizontal="center" vertical="center" wrapText="1"/>
      <protection hidden="1"/>
    </xf>
    <xf numFmtId="44" fontId="0" fillId="32" borderId="0" xfId="42" applyFont="1" applyFill="1" applyAlignment="1" applyProtection="1">
      <alignment horizontal="center" vertical="center" wrapText="1"/>
      <protection hidden="1"/>
    </xf>
    <xf numFmtId="44" fontId="15" fillId="32" borderId="0" xfId="42" applyFont="1" applyFill="1" applyAlignment="1" applyProtection="1">
      <alignment horizontal="center" vertical="center" wrapText="1"/>
      <protection hidden="1"/>
    </xf>
    <xf numFmtId="0" fontId="1" fillId="32" borderId="26" xfId="0" applyFont="1" applyFill="1" applyBorder="1" applyAlignment="1" applyProtection="1">
      <alignment horizontal="center" vertical="center"/>
      <protection hidden="1"/>
    </xf>
    <xf numFmtId="9" fontId="2" fillId="32" borderId="0" xfId="0" applyNumberFormat="1" applyFont="1" applyFill="1" applyBorder="1" applyAlignment="1" applyProtection="1">
      <alignment horizontal="center" vertical="center"/>
      <protection hidden="1"/>
    </xf>
    <xf numFmtId="9" fontId="16" fillId="32" borderId="0" xfId="0" applyNumberFormat="1" applyFont="1" applyFill="1" applyBorder="1" applyAlignment="1" applyProtection="1">
      <alignment horizontal="center" vertical="center"/>
      <protection hidden="1"/>
    </xf>
    <xf numFmtId="43" fontId="8" fillId="32" borderId="0" xfId="44" applyFont="1" applyFill="1" applyBorder="1" applyAlignment="1" applyProtection="1">
      <alignment horizontal="center" vertical="center"/>
      <protection hidden="1"/>
    </xf>
    <xf numFmtId="43" fontId="0" fillId="32" borderId="23" xfId="44" applyFont="1" applyFill="1" applyBorder="1" applyAlignment="1" applyProtection="1">
      <alignment horizontal="center" vertical="center"/>
      <protection hidden="1"/>
    </xf>
    <xf numFmtId="9" fontId="20" fillId="32" borderId="27" xfId="0" applyNumberFormat="1" applyFont="1" applyFill="1" applyBorder="1" applyAlignment="1" applyProtection="1">
      <alignment horizontal="left" vertical="center" indent="1"/>
      <protection hidden="1"/>
    </xf>
    <xf numFmtId="43" fontId="10" fillId="32" borderId="0" xfId="44" applyFont="1" applyFill="1" applyBorder="1" applyAlignment="1" applyProtection="1">
      <alignment horizontal="center" vertical="center"/>
      <protection hidden="1"/>
    </xf>
    <xf numFmtId="9" fontId="19" fillId="32" borderId="21" xfId="0" applyNumberFormat="1" applyFont="1" applyFill="1" applyBorder="1" applyAlignment="1" applyProtection="1">
      <alignment horizontal="left" vertical="center" indent="1"/>
      <protection hidden="1"/>
    </xf>
    <xf numFmtId="43" fontId="8" fillId="32" borderId="0" xfId="44" applyNumberFormat="1" applyFont="1" applyFill="1" applyBorder="1" applyAlignment="1" applyProtection="1">
      <alignment horizontal="center" vertical="center"/>
      <protection hidden="1"/>
    </xf>
    <xf numFmtId="9" fontId="19" fillId="32" borderId="13" xfId="0" applyNumberFormat="1" applyFont="1" applyFill="1" applyBorder="1" applyAlignment="1" applyProtection="1">
      <alignment horizontal="left" vertical="center" indent="1"/>
      <protection hidden="1"/>
    </xf>
    <xf numFmtId="9" fontId="20" fillId="32" borderId="13" xfId="0" applyNumberFormat="1" applyFont="1" applyFill="1" applyBorder="1" applyAlignment="1" applyProtection="1">
      <alignment horizontal="left" vertical="center" indent="1"/>
      <protection hidden="1"/>
    </xf>
    <xf numFmtId="43" fontId="18" fillId="32" borderId="0" xfId="0" applyNumberFormat="1" applyFont="1" applyFill="1" applyBorder="1" applyAlignment="1" applyProtection="1">
      <alignment vertical="center" wrapText="1"/>
      <protection hidden="1"/>
    </xf>
    <xf numFmtId="0" fontId="12" fillId="32" borderId="28" xfId="0" applyFont="1" applyFill="1" applyBorder="1" applyAlignment="1" applyProtection="1">
      <alignment horizontal="left" vertical="center"/>
      <protection hidden="1"/>
    </xf>
    <xf numFmtId="0" fontId="21" fillId="32" borderId="29" xfId="0" applyFont="1" applyFill="1" applyBorder="1" applyAlignment="1" applyProtection="1">
      <alignment vertical="center" wrapText="1"/>
      <protection hidden="1"/>
    </xf>
    <xf numFmtId="43" fontId="8" fillId="32" borderId="0" xfId="0" applyNumberFormat="1" applyFont="1" applyFill="1" applyBorder="1" applyAlignment="1" applyProtection="1">
      <alignment vertical="center" wrapText="1"/>
      <protection hidden="1"/>
    </xf>
    <xf numFmtId="43" fontId="23" fillId="32" borderId="0" xfId="0" applyNumberFormat="1" applyFont="1" applyFill="1" applyBorder="1" applyAlignment="1" applyProtection="1">
      <alignment vertical="center" wrapText="1"/>
      <protection hidden="1"/>
    </xf>
    <xf numFmtId="44" fontId="8" fillId="32" borderId="0" xfId="42" applyFont="1" applyFill="1" applyAlignment="1" applyProtection="1">
      <alignment horizontal="center" vertical="center"/>
      <protection hidden="1"/>
    </xf>
    <xf numFmtId="0" fontId="21" fillId="32" borderId="0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7" fillId="32" borderId="0" xfId="0" applyFont="1" applyFill="1" applyBorder="1" applyAlignment="1" applyProtection="1">
      <alignment/>
      <protection hidden="1"/>
    </xf>
    <xf numFmtId="170" fontId="39" fillId="32" borderId="0" xfId="44" applyNumberFormat="1" applyFont="1" applyFill="1" applyBorder="1" applyAlignment="1" applyProtection="1">
      <alignment horizontal="center" vertical="center" wrapText="1"/>
      <protection hidden="1"/>
    </xf>
    <xf numFmtId="170" fontId="8" fillId="32" borderId="0" xfId="44" applyNumberFormat="1" applyFont="1" applyFill="1" applyBorder="1" applyAlignment="1" applyProtection="1">
      <alignment horizontal="center" wrapText="1"/>
      <protection hidden="1"/>
    </xf>
    <xf numFmtId="0" fontId="8" fillId="32" borderId="0" xfId="0" applyFont="1" applyFill="1" applyBorder="1" applyAlignment="1" applyProtection="1">
      <alignment/>
      <protection hidden="1"/>
    </xf>
    <xf numFmtId="0" fontId="18" fillId="32" borderId="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43" fontId="8" fillId="33" borderId="0" xfId="0" applyNumberFormat="1" applyFont="1" applyFill="1" applyBorder="1" applyAlignment="1" applyProtection="1">
      <alignment vertical="center" wrapText="1"/>
      <protection hidden="1"/>
    </xf>
    <xf numFmtId="175" fontId="8" fillId="33" borderId="0" xfId="42" applyNumberFormat="1" applyFont="1" applyFill="1" applyAlignment="1" applyProtection="1">
      <alignment vertical="center"/>
      <protection hidden="1"/>
    </xf>
    <xf numFmtId="171" fontId="8" fillId="33" borderId="0" xfId="0" applyNumberFormat="1" applyFont="1" applyFill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26" fillId="32" borderId="0" xfId="0" applyFont="1" applyFill="1" applyBorder="1" applyAlignment="1" applyProtection="1">
      <alignment/>
      <protection hidden="1"/>
    </xf>
    <xf numFmtId="0" fontId="21" fillId="32" borderId="27" xfId="0" applyFont="1" applyFill="1" applyBorder="1" applyAlignment="1" applyProtection="1">
      <alignment horizontal="left" vertical="center" indent="1"/>
      <protection hidden="1"/>
    </xf>
    <xf numFmtId="0" fontId="21" fillId="32" borderId="28" xfId="0" applyFont="1" applyFill="1" applyBorder="1" applyAlignment="1" applyProtection="1">
      <alignment horizontal="left" vertical="center" indent="1"/>
      <protection hidden="1"/>
    </xf>
    <xf numFmtId="0" fontId="3" fillId="32" borderId="28" xfId="0" applyFont="1" applyFill="1" applyBorder="1" applyAlignment="1" applyProtection="1">
      <alignment/>
      <protection hidden="1"/>
    </xf>
    <xf numFmtId="0" fontId="8" fillId="32" borderId="28" xfId="0" applyFont="1" applyFill="1" applyBorder="1" applyAlignment="1" applyProtection="1">
      <alignment vertical="center" wrapText="1"/>
      <protection hidden="1"/>
    </xf>
    <xf numFmtId="0" fontId="8" fillId="32" borderId="28" xfId="0" applyFont="1" applyFill="1" applyBorder="1" applyAlignment="1" applyProtection="1">
      <alignment horizontal="center" vertical="center"/>
      <protection hidden="1"/>
    </xf>
    <xf numFmtId="43" fontId="8" fillId="32" borderId="28" xfId="0" applyNumberFormat="1" applyFont="1" applyFill="1" applyBorder="1" applyAlignment="1" applyProtection="1">
      <alignment vertical="center"/>
      <protection hidden="1"/>
    </xf>
    <xf numFmtId="0" fontId="8" fillId="32" borderId="30" xfId="0" applyFont="1" applyFill="1" applyBorder="1" applyAlignment="1" applyProtection="1">
      <alignment horizontal="center" vertical="center"/>
      <protection hidden="1"/>
    </xf>
    <xf numFmtId="0" fontId="8" fillId="32" borderId="31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21" fillId="32" borderId="17" xfId="0" applyFont="1" applyFill="1" applyBorder="1" applyAlignment="1" applyProtection="1">
      <alignment horizontal="left" vertical="center" indent="1"/>
      <protection hidden="1"/>
    </xf>
    <xf numFmtId="0" fontId="21" fillId="32" borderId="0" xfId="0" applyFont="1" applyFill="1" applyBorder="1" applyAlignment="1" applyProtection="1">
      <alignment horizontal="left" vertical="center" indent="1"/>
      <protection hidden="1"/>
    </xf>
    <xf numFmtId="43" fontId="0" fillId="32" borderId="0" xfId="0" applyNumberFormat="1" applyFont="1" applyFill="1" applyBorder="1" applyAlignment="1" applyProtection="1">
      <alignment vertical="center"/>
      <protection hidden="1"/>
    </xf>
    <xf numFmtId="0" fontId="0" fillId="32" borderId="17" xfId="0" applyFont="1" applyFill="1" applyBorder="1" applyAlignment="1" applyProtection="1">
      <alignment horizontal="left" indent="1"/>
      <protection hidden="1"/>
    </xf>
    <xf numFmtId="0" fontId="0" fillId="32" borderId="0" xfId="0" applyFont="1" applyFill="1" applyBorder="1" applyAlignment="1" applyProtection="1">
      <alignment horizontal="left" indent="1"/>
      <protection hidden="1"/>
    </xf>
    <xf numFmtId="0" fontId="8" fillId="32" borderId="0" xfId="0" applyFont="1" applyFill="1" applyBorder="1" applyAlignment="1" applyProtection="1">
      <alignment horizontal="left" indent="1"/>
      <protection hidden="1"/>
    </xf>
    <xf numFmtId="43" fontId="0" fillId="32" borderId="0" xfId="0" applyNumberFormat="1" applyFont="1" applyFill="1" applyBorder="1" applyAlignment="1" applyProtection="1">
      <alignment vertical="center"/>
      <protection hidden="1"/>
    </xf>
    <xf numFmtId="0" fontId="28" fillId="32" borderId="0" xfId="0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vertical="center" wrapText="1"/>
      <protection hidden="1"/>
    </xf>
    <xf numFmtId="43" fontId="12" fillId="32" borderId="0" xfId="0" applyNumberFormat="1" applyFont="1" applyFill="1" applyBorder="1" applyAlignment="1" applyProtection="1">
      <alignment vertical="center"/>
      <protection hidden="1"/>
    </xf>
    <xf numFmtId="0" fontId="18" fillId="32" borderId="0" xfId="0" applyFont="1" applyFill="1" applyBorder="1" applyAlignment="1" applyProtection="1">
      <alignment horizontal="left" vertical="center" wrapText="1"/>
      <protection hidden="1"/>
    </xf>
    <xf numFmtId="9" fontId="8" fillId="32" borderId="31" xfId="0" applyNumberFormat="1" applyFont="1" applyFill="1" applyBorder="1" applyAlignment="1" applyProtection="1">
      <alignment horizontal="left" vertical="center"/>
      <protection hidden="1"/>
    </xf>
    <xf numFmtId="0" fontId="0" fillId="32" borderId="17" xfId="0" applyFont="1" applyFill="1" applyBorder="1" applyAlignment="1" applyProtection="1">
      <alignment/>
      <protection hidden="1"/>
    </xf>
    <xf numFmtId="0" fontId="12" fillId="32" borderId="0" xfId="0" applyFont="1" applyFill="1" applyBorder="1" applyAlignment="1" applyProtection="1">
      <alignment horizontal="right" indent="1"/>
      <protection hidden="1"/>
    </xf>
    <xf numFmtId="0" fontId="12" fillId="32" borderId="0" xfId="0" applyFont="1" applyFill="1" applyBorder="1" applyAlignment="1" applyProtection="1">
      <alignment horizontal="right"/>
      <protection hidden="1"/>
    </xf>
    <xf numFmtId="43" fontId="7" fillId="32" borderId="0" xfId="0" applyNumberFormat="1" applyFont="1" applyFill="1" applyBorder="1" applyAlignment="1" applyProtection="1">
      <alignment/>
      <protection hidden="1"/>
    </xf>
    <xf numFmtId="43" fontId="5" fillId="32" borderId="0" xfId="0" applyNumberFormat="1" applyFont="1" applyFill="1" applyBorder="1" applyAlignment="1" applyProtection="1">
      <alignment/>
      <protection hidden="1"/>
    </xf>
    <xf numFmtId="9" fontId="8" fillId="32" borderId="31" xfId="0" applyNumberFormat="1" applyFont="1" applyFill="1" applyBorder="1" applyAlignment="1" applyProtection="1">
      <alignment horizontal="left"/>
      <protection hidden="1"/>
    </xf>
    <xf numFmtId="0" fontId="12" fillId="32" borderId="0" xfId="0" applyFont="1" applyFill="1" applyBorder="1" applyAlignment="1" applyProtection="1">
      <alignment horizontal="right" vertical="center" wrapText="1"/>
      <protection hidden="1"/>
    </xf>
    <xf numFmtId="43" fontId="12" fillId="32" borderId="0" xfId="0" applyNumberFormat="1" applyFont="1" applyFill="1" applyBorder="1" applyAlignment="1" applyProtection="1">
      <alignment vertical="center"/>
      <protection hidden="1"/>
    </xf>
    <xf numFmtId="43" fontId="18" fillId="32" borderId="0" xfId="0" applyNumberFormat="1" applyFont="1" applyFill="1" applyBorder="1" applyAlignment="1" applyProtection="1">
      <alignment vertical="center"/>
      <protection hidden="1"/>
    </xf>
    <xf numFmtId="0" fontId="0" fillId="32" borderId="31" xfId="0" applyFill="1" applyBorder="1" applyAlignment="1" applyProtection="1">
      <alignment vertical="center"/>
      <protection hidden="1"/>
    </xf>
    <xf numFmtId="0" fontId="3" fillId="32" borderId="17" xfId="0" applyFont="1" applyFill="1" applyBorder="1" applyAlignment="1" applyProtection="1">
      <alignment/>
      <protection hidden="1"/>
    </xf>
    <xf numFmtId="0" fontId="17" fillId="32" borderId="0" xfId="0" applyFont="1" applyFill="1" applyBorder="1" applyAlignment="1" applyProtection="1">
      <alignment horizontal="right" vertical="center" wrapText="1"/>
      <protection hidden="1"/>
    </xf>
    <xf numFmtId="43" fontId="8" fillId="32" borderId="0" xfId="0" applyNumberFormat="1" applyFont="1" applyFill="1" applyBorder="1" applyAlignment="1" applyProtection="1">
      <alignment vertical="center"/>
      <protection hidden="1"/>
    </xf>
    <xf numFmtId="0" fontId="0" fillId="32" borderId="31" xfId="0" applyFill="1" applyBorder="1" applyAlignment="1" applyProtection="1">
      <alignment/>
      <protection hidden="1"/>
    </xf>
    <xf numFmtId="0" fontId="3" fillId="32" borderId="21" xfId="0" applyFont="1" applyFill="1" applyBorder="1" applyAlignment="1" applyProtection="1">
      <alignment/>
      <protection hidden="1"/>
    </xf>
    <xf numFmtId="0" fontId="18" fillId="32" borderId="16" xfId="0" applyFont="1" applyFill="1" applyBorder="1" applyAlignment="1" applyProtection="1">
      <alignment horizontal="left" vertical="center" wrapText="1"/>
      <protection hidden="1"/>
    </xf>
    <xf numFmtId="0" fontId="3" fillId="32" borderId="16" xfId="0" applyFont="1" applyFill="1" applyBorder="1" applyAlignment="1" applyProtection="1">
      <alignment/>
      <protection hidden="1"/>
    </xf>
    <xf numFmtId="0" fontId="17" fillId="32" borderId="16" xfId="0" applyFont="1" applyFill="1" applyBorder="1" applyAlignment="1" applyProtection="1">
      <alignment horizontal="right" vertical="center" wrapText="1"/>
      <protection hidden="1"/>
    </xf>
    <xf numFmtId="43" fontId="8" fillId="32" borderId="16" xfId="0" applyNumberFormat="1" applyFont="1" applyFill="1" applyBorder="1" applyAlignment="1" applyProtection="1">
      <alignment vertical="center"/>
      <protection hidden="1"/>
    </xf>
    <xf numFmtId="43" fontId="12" fillId="32" borderId="16" xfId="0" applyNumberFormat="1" applyFont="1" applyFill="1" applyBorder="1" applyAlignment="1" applyProtection="1">
      <alignment vertical="center"/>
      <protection hidden="1"/>
    </xf>
    <xf numFmtId="43" fontId="18" fillId="32" borderId="32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175" fontId="8" fillId="33" borderId="0" xfId="42" applyNumberFormat="1" applyFont="1" applyFill="1" applyBorder="1" applyAlignment="1" applyProtection="1">
      <alignment/>
      <protection hidden="1"/>
    </xf>
    <xf numFmtId="171" fontId="8" fillId="33" borderId="0" xfId="0" applyNumberFormat="1" applyFon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12" fillId="33" borderId="22" xfId="0" applyFont="1" applyFill="1" applyBorder="1" applyAlignment="1" applyProtection="1">
      <alignment vertical="center"/>
      <protection hidden="1"/>
    </xf>
    <xf numFmtId="0" fontId="27" fillId="32" borderId="0" xfId="0" applyFont="1" applyFill="1" applyBorder="1" applyAlignment="1" applyProtection="1">
      <alignment vertical="center"/>
      <protection hidden="1"/>
    </xf>
    <xf numFmtId="9" fontId="2" fillId="32" borderId="33" xfId="0" applyNumberFormat="1" applyFont="1" applyFill="1" applyBorder="1" applyAlignment="1" applyProtection="1">
      <alignment horizontal="center" vertical="center"/>
      <protection hidden="1"/>
    </xf>
    <xf numFmtId="0" fontId="8" fillId="32" borderId="34" xfId="0" applyFont="1" applyFill="1" applyBorder="1" applyAlignment="1" applyProtection="1">
      <alignment horizontal="center" vertical="center"/>
      <protection hidden="1"/>
    </xf>
    <xf numFmtId="0" fontId="1" fillId="32" borderId="35" xfId="0" applyFont="1" applyFill="1" applyBorder="1" applyAlignment="1" applyProtection="1">
      <alignment horizontal="center" vertical="center"/>
      <protection hidden="1"/>
    </xf>
    <xf numFmtId="43" fontId="8" fillId="32" borderId="36" xfId="44" applyFont="1" applyFill="1" applyBorder="1" applyAlignment="1" applyProtection="1">
      <alignment horizontal="center" vertical="center"/>
      <protection hidden="1"/>
    </xf>
    <xf numFmtId="43" fontId="8" fillId="32" borderId="36" xfId="44" applyNumberFormat="1" applyFont="1" applyFill="1" applyBorder="1" applyAlignment="1" applyProtection="1">
      <alignment horizontal="center" vertical="center"/>
      <protection hidden="1"/>
    </xf>
    <xf numFmtId="43" fontId="18" fillId="32" borderId="36" xfId="44" applyNumberFormat="1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Alignment="1" applyProtection="1">
      <alignment/>
      <protection hidden="1"/>
    </xf>
    <xf numFmtId="170" fontId="8" fillId="32" borderId="28" xfId="44" applyNumberFormat="1" applyFont="1" applyFill="1" applyBorder="1" applyAlignment="1" applyProtection="1">
      <alignment horizontal="left" vertical="center" wrapText="1" indent="1"/>
      <protection hidden="1"/>
    </xf>
    <xf numFmtId="0" fontId="8" fillId="32" borderId="28" xfId="0" applyFont="1" applyFill="1" applyBorder="1" applyAlignment="1" applyProtection="1">
      <alignment horizontal="left" vertical="center" wrapText="1" indent="1"/>
      <protection hidden="1"/>
    </xf>
    <xf numFmtId="43" fontId="8" fillId="32" borderId="28" xfId="44" applyFont="1" applyFill="1" applyBorder="1" applyAlignment="1" applyProtection="1">
      <alignment horizontal="left" vertical="center"/>
      <protection hidden="1"/>
    </xf>
    <xf numFmtId="0" fontId="2" fillId="32" borderId="28" xfId="0" applyFont="1" applyFill="1" applyBorder="1" applyAlignment="1" applyProtection="1">
      <alignment vertical="center" wrapText="1"/>
      <protection hidden="1"/>
    </xf>
    <xf numFmtId="0" fontId="0" fillId="32" borderId="28" xfId="0" applyFont="1" applyFill="1" applyBorder="1" applyAlignment="1" applyProtection="1">
      <alignment vertical="center" wrapText="1"/>
      <protection hidden="1"/>
    </xf>
    <xf numFmtId="43" fontId="0" fillId="32" borderId="28" xfId="44" applyFont="1" applyFill="1" applyBorder="1" applyAlignment="1" applyProtection="1">
      <alignment horizontal="center" vertical="center"/>
      <protection hidden="1"/>
    </xf>
    <xf numFmtId="0" fontId="48" fillId="32" borderId="0" xfId="0" applyFont="1" applyFill="1" applyAlignment="1" applyProtection="1">
      <alignment horizontal="left" vertical="center"/>
      <protection hidden="1"/>
    </xf>
    <xf numFmtId="0" fontId="22" fillId="32" borderId="0" xfId="0" applyFont="1" applyFill="1" applyAlignment="1" applyProtection="1">
      <alignment horizontal="left" vertical="center"/>
      <protection hidden="1"/>
    </xf>
    <xf numFmtId="9" fontId="8" fillId="33" borderId="0" xfId="50" applyFont="1" applyFill="1" applyBorder="1" applyAlignment="1" applyProtection="1">
      <alignment horizontal="left" wrapText="1"/>
      <protection hidden="1"/>
    </xf>
    <xf numFmtId="9" fontId="8" fillId="0" borderId="0" xfId="50" applyFont="1" applyFill="1" applyBorder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0" fontId="8" fillId="32" borderId="17" xfId="44" applyNumberFormat="1" applyFont="1" applyFill="1" applyBorder="1" applyAlignment="1" applyProtection="1">
      <alignment vertical="center" wrapText="1"/>
      <protection hidden="1"/>
    </xf>
    <xf numFmtId="170" fontId="8" fillId="32" borderId="0" xfId="44" applyNumberFormat="1" applyFont="1" applyFill="1" applyBorder="1" applyAlignment="1" applyProtection="1">
      <alignment vertical="center" wrapText="1"/>
      <protection hidden="1"/>
    </xf>
    <xf numFmtId="170" fontId="8" fillId="32" borderId="0" xfId="44" applyNumberFormat="1" applyFont="1" applyFill="1" applyBorder="1" applyAlignment="1" applyProtection="1">
      <alignment horizontal="left" vertical="center" wrapText="1" indent="1"/>
      <protection hidden="1"/>
    </xf>
    <xf numFmtId="0" fontId="8" fillId="32" borderId="0" xfId="0" applyFont="1" applyFill="1" applyBorder="1" applyAlignment="1" applyProtection="1">
      <alignment horizontal="left" vertical="center" wrapText="1" indent="1"/>
      <protection hidden="1"/>
    </xf>
    <xf numFmtId="43" fontId="8" fillId="32" borderId="0" xfId="44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8" fillId="32" borderId="16" xfId="0" applyFont="1" applyFill="1" applyBorder="1" applyAlignment="1" applyProtection="1">
      <alignment horizontal="left" indent="1"/>
      <protection hidden="1"/>
    </xf>
    <xf numFmtId="0" fontId="8" fillId="32" borderId="16" xfId="0" applyFont="1" applyFill="1" applyBorder="1" applyAlignment="1" applyProtection="1">
      <alignment horizontal="left" vertical="center" wrapText="1" indent="1"/>
      <protection hidden="1"/>
    </xf>
    <xf numFmtId="43" fontId="8" fillId="32" borderId="16" xfId="44" applyFont="1" applyFill="1" applyBorder="1" applyAlignment="1" applyProtection="1">
      <alignment horizontal="left" vertical="center"/>
      <protection hidden="1"/>
    </xf>
    <xf numFmtId="0" fontId="8" fillId="32" borderId="16" xfId="0" applyFont="1" applyFill="1" applyBorder="1" applyAlignment="1" applyProtection="1">
      <alignment vertical="center" wrapText="1"/>
      <protection hidden="1"/>
    </xf>
    <xf numFmtId="0" fontId="18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21" fillId="32" borderId="0" xfId="0" applyFont="1" applyFill="1" applyAlignment="1" applyProtection="1">
      <alignment/>
      <protection hidden="1"/>
    </xf>
    <xf numFmtId="0" fontId="35" fillId="32" borderId="0" xfId="0" applyFont="1" applyFill="1" applyAlignment="1" applyProtection="1">
      <alignment/>
      <protection hidden="1"/>
    </xf>
    <xf numFmtId="0" fontId="8" fillId="32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Alignment="1" applyProtection="1">
      <alignment/>
      <protection hidden="1"/>
    </xf>
    <xf numFmtId="43" fontId="21" fillId="32" borderId="28" xfId="0" applyNumberFormat="1" applyFont="1" applyFill="1" applyBorder="1" applyAlignment="1" applyProtection="1">
      <alignment horizontal="left" vertical="center" indent="1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32" borderId="17" xfId="0" applyFont="1" applyFill="1" applyBorder="1" applyAlignment="1" applyProtection="1">
      <alignment horizontal="left" indent="1"/>
      <protection hidden="1"/>
    </xf>
    <xf numFmtId="43" fontId="21" fillId="32" borderId="0" xfId="0" applyNumberFormat="1" applyFont="1" applyFill="1" applyBorder="1" applyAlignment="1" applyProtection="1">
      <alignment vertical="center"/>
      <protection hidden="1"/>
    </xf>
    <xf numFmtId="43" fontId="13" fillId="32" borderId="0" xfId="0" applyNumberFormat="1" applyFont="1" applyFill="1" applyBorder="1" applyAlignment="1" applyProtection="1">
      <alignment vertical="center"/>
      <protection hidden="1"/>
    </xf>
    <xf numFmtId="43" fontId="21" fillId="33" borderId="0" xfId="0" applyNumberFormat="1" applyFont="1" applyFill="1" applyBorder="1" applyAlignment="1" applyProtection="1">
      <alignment vertical="center"/>
      <protection hidden="1"/>
    </xf>
    <xf numFmtId="9" fontId="8" fillId="32" borderId="0" xfId="50" applyFont="1" applyFill="1" applyBorder="1" applyAlignment="1" applyProtection="1">
      <alignment horizontal="center" vertical="center"/>
      <protection hidden="1"/>
    </xf>
    <xf numFmtId="10" fontId="8" fillId="32" borderId="0" xfId="0" applyNumberFormat="1" applyFont="1" applyFill="1" applyBorder="1" applyAlignment="1" applyProtection="1">
      <alignment horizontal="center"/>
      <protection hidden="1"/>
    </xf>
    <xf numFmtId="43" fontId="8" fillId="32" borderId="0" xfId="0" applyNumberFormat="1" applyFont="1" applyFill="1" applyBorder="1" applyAlignment="1" applyProtection="1">
      <alignment horizontal="center" vertical="center"/>
      <protection hidden="1"/>
    </xf>
    <xf numFmtId="10" fontId="8" fillId="33" borderId="0" xfId="0" applyNumberFormat="1" applyFont="1" applyFill="1" applyBorder="1" applyAlignment="1" applyProtection="1">
      <alignment horizontal="center"/>
      <protection hidden="1"/>
    </xf>
    <xf numFmtId="43" fontId="8" fillId="33" borderId="0" xfId="0" applyNumberFormat="1" applyFont="1" applyFill="1" applyBorder="1" applyAlignment="1" applyProtection="1">
      <alignment horizontal="center" vertical="center"/>
      <protection hidden="1"/>
    </xf>
    <xf numFmtId="43" fontId="8" fillId="33" borderId="0" xfId="0" applyNumberFormat="1" applyFont="1" applyFill="1" applyBorder="1" applyAlignment="1" applyProtection="1">
      <alignment vertical="center"/>
      <protection hidden="1"/>
    </xf>
    <xf numFmtId="0" fontId="43" fillId="32" borderId="0" xfId="0" applyFont="1" applyFill="1" applyAlignment="1" applyProtection="1">
      <alignment vertical="center" wrapText="1"/>
      <protection hidden="1"/>
    </xf>
    <xf numFmtId="0" fontId="23" fillId="32" borderId="0" xfId="0" applyFont="1" applyFill="1" applyBorder="1" applyAlignment="1" applyProtection="1">
      <alignment/>
      <protection hidden="1"/>
    </xf>
    <xf numFmtId="43" fontId="49" fillId="32" borderId="0" xfId="0" applyNumberFormat="1" applyFont="1" applyFill="1" applyBorder="1" applyAlignment="1" applyProtection="1">
      <alignment horizontal="center" vertical="center"/>
      <protection hidden="1"/>
    </xf>
    <xf numFmtId="10" fontId="49" fillId="32" borderId="0" xfId="0" applyNumberFormat="1" applyFont="1" applyFill="1" applyBorder="1" applyAlignment="1" applyProtection="1">
      <alignment horizontal="center" vertical="center"/>
      <protection hidden="1"/>
    </xf>
    <xf numFmtId="0" fontId="49" fillId="32" borderId="0" xfId="0" applyFont="1" applyFill="1" applyBorder="1" applyAlignment="1" applyProtection="1">
      <alignment vertical="center" wrapText="1"/>
      <protection hidden="1"/>
    </xf>
    <xf numFmtId="43" fontId="49" fillId="32" borderId="0" xfId="0" applyNumberFormat="1" applyFont="1" applyFill="1" applyBorder="1" applyAlignment="1" applyProtection="1">
      <alignment vertical="center"/>
      <protection hidden="1"/>
    </xf>
    <xf numFmtId="43" fontId="50" fillId="32" borderId="0" xfId="0" applyNumberFormat="1" applyFont="1" applyFill="1" applyBorder="1" applyAlignment="1" applyProtection="1">
      <alignment vertical="center"/>
      <protection hidden="1"/>
    </xf>
    <xf numFmtId="9" fontId="5" fillId="32" borderId="0" xfId="5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/>
      <protection hidden="1"/>
    </xf>
    <xf numFmtId="43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Alignment="1" applyProtection="1">
      <alignment vertical="center" wrapText="1"/>
      <protection hidden="1"/>
    </xf>
    <xf numFmtId="0" fontId="12" fillId="32" borderId="0" xfId="0" applyFont="1" applyFill="1" applyBorder="1" applyAlignment="1" applyProtection="1">
      <alignment vertical="center" wrapText="1"/>
      <protection hidden="1"/>
    </xf>
    <xf numFmtId="43" fontId="7" fillId="33" borderId="0" xfId="0" applyNumberFormat="1" applyFont="1" applyFill="1" applyBorder="1" applyAlignment="1" applyProtection="1">
      <alignment vertical="center"/>
      <protection hidden="1"/>
    </xf>
    <xf numFmtId="0" fontId="8" fillId="32" borderId="21" xfId="0" applyFont="1" applyFill="1" applyBorder="1" applyAlignment="1" applyProtection="1">
      <alignment horizontal="left" indent="1"/>
      <protection hidden="1"/>
    </xf>
    <xf numFmtId="0" fontId="2" fillId="32" borderId="16" xfId="0" applyFont="1" applyFill="1" applyBorder="1" applyAlignment="1" applyProtection="1">
      <alignment vertical="center" wrapText="1"/>
      <protection hidden="1"/>
    </xf>
    <xf numFmtId="0" fontId="8" fillId="32" borderId="16" xfId="0" applyFont="1" applyFill="1" applyBorder="1" applyAlignment="1" applyProtection="1">
      <alignment/>
      <protection hidden="1"/>
    </xf>
    <xf numFmtId="9" fontId="8" fillId="33" borderId="0" xfId="0" applyNumberFormat="1" applyFont="1" applyFill="1" applyBorder="1" applyAlignment="1" applyProtection="1">
      <alignment horizontal="left" vertical="center"/>
      <protection hidden="1"/>
    </xf>
    <xf numFmtId="9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/>
      <protection hidden="1"/>
    </xf>
    <xf numFmtId="0" fontId="21" fillId="32" borderId="0" xfId="0" applyFont="1" applyFill="1" applyBorder="1" applyAlignment="1" applyProtection="1">
      <alignment vertical="center"/>
      <protection hidden="1"/>
    </xf>
    <xf numFmtId="0" fontId="34" fillId="32" borderId="0" xfId="0" applyFont="1" applyFill="1" applyBorder="1" applyAlignment="1" applyProtection="1">
      <alignment horizontal="center" vertical="center"/>
      <protection hidden="1"/>
    </xf>
    <xf numFmtId="0" fontId="13" fillId="32" borderId="0" xfId="0" applyFont="1" applyFill="1" applyBorder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/>
      <protection hidden="1"/>
    </xf>
    <xf numFmtId="4" fontId="8" fillId="32" borderId="0" xfId="0" applyNumberFormat="1" applyFont="1" applyFill="1" applyAlignment="1" applyProtection="1">
      <alignment/>
      <protection hidden="1"/>
    </xf>
    <xf numFmtId="0" fontId="5" fillId="32" borderId="0" xfId="0" applyFont="1" applyFill="1" applyAlignment="1" applyProtection="1">
      <alignment/>
      <protection hidden="1"/>
    </xf>
    <xf numFmtId="175" fontId="8" fillId="32" borderId="0" xfId="42" applyNumberFormat="1" applyFont="1" applyFill="1" applyAlignment="1" applyProtection="1">
      <alignment/>
      <protection hidden="1"/>
    </xf>
    <xf numFmtId="171" fontId="8" fillId="3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2" borderId="27" xfId="0" applyFont="1" applyFill="1" applyBorder="1" applyAlignment="1" applyProtection="1">
      <alignment/>
      <protection hidden="1"/>
    </xf>
    <xf numFmtId="0" fontId="1" fillId="32" borderId="28" xfId="0" applyFont="1" applyFill="1" applyBorder="1" applyAlignment="1" applyProtection="1">
      <alignment/>
      <protection hidden="1"/>
    </xf>
    <xf numFmtId="0" fontId="21" fillId="32" borderId="17" xfId="0" applyFont="1" applyFill="1" applyBorder="1" applyAlignment="1" applyProtection="1">
      <alignment horizontal="left" vertical="center" indent="1"/>
      <protection hidden="1"/>
    </xf>
    <xf numFmtId="0" fontId="1" fillId="32" borderId="12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 applyProtection="1">
      <alignment/>
      <protection hidden="1"/>
    </xf>
    <xf numFmtId="0" fontId="2" fillId="32" borderId="28" xfId="0" applyFont="1" applyFill="1" applyBorder="1" applyAlignment="1" applyProtection="1">
      <alignment horizontal="center" vertical="center"/>
      <protection hidden="1"/>
    </xf>
    <xf numFmtId="0" fontId="1" fillId="32" borderId="17" xfId="0" applyFont="1" applyFill="1" applyBorder="1" applyAlignment="1" applyProtection="1">
      <alignment/>
      <protection hidden="1"/>
    </xf>
    <xf numFmtId="170" fontId="8" fillId="32" borderId="0" xfId="44" applyNumberFormat="1" applyFont="1" applyFill="1" applyBorder="1" applyAlignment="1" applyProtection="1">
      <alignment wrapText="1"/>
      <protection hidden="1"/>
    </xf>
    <xf numFmtId="9" fontId="0" fillId="32" borderId="12" xfId="0" applyNumberFormat="1" applyFont="1" applyFill="1" applyBorder="1" applyAlignment="1" applyProtection="1">
      <alignment horizontal="center" vertical="center"/>
      <protection hidden="1"/>
    </xf>
    <xf numFmtId="9" fontId="0" fillId="32" borderId="16" xfId="0" applyNumberFormat="1" applyFont="1" applyFill="1" applyBorder="1" applyAlignment="1" applyProtection="1">
      <alignment horizontal="center" vertical="center"/>
      <protection hidden="1"/>
    </xf>
    <xf numFmtId="0" fontId="1" fillId="32" borderId="32" xfId="0" applyFont="1" applyFill="1" applyBorder="1" applyAlignment="1" applyProtection="1">
      <alignment/>
      <protection hidden="1"/>
    </xf>
    <xf numFmtId="0" fontId="1" fillId="32" borderId="21" xfId="0" applyFont="1" applyFill="1" applyBorder="1" applyAlignment="1" applyProtection="1">
      <alignment/>
      <protection hidden="1"/>
    </xf>
    <xf numFmtId="0" fontId="1" fillId="32" borderId="16" xfId="0" applyFont="1" applyFill="1" applyBorder="1" applyAlignment="1" applyProtection="1">
      <alignment/>
      <protection hidden="1"/>
    </xf>
    <xf numFmtId="0" fontId="2" fillId="32" borderId="16" xfId="0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" fillId="32" borderId="17" xfId="0" applyFont="1" applyFill="1" applyBorder="1" applyAlignment="1" applyProtection="1">
      <alignment vertical="center"/>
      <protection hidden="1"/>
    </xf>
    <xf numFmtId="43" fontId="10" fillId="32" borderId="0" xfId="0" applyNumberFormat="1" applyFont="1" applyFill="1" applyBorder="1" applyAlignment="1" applyProtection="1">
      <alignment vertical="center" wrapText="1"/>
      <protection hidden="1"/>
    </xf>
    <xf numFmtId="43" fontId="0" fillId="32" borderId="0" xfId="44" applyNumberFormat="1" applyFont="1" applyFill="1" applyBorder="1" applyAlignment="1" applyProtection="1">
      <alignment vertical="center"/>
      <protection hidden="1"/>
    </xf>
    <xf numFmtId="43" fontId="10" fillId="32" borderId="0" xfId="44" applyNumberFormat="1" applyFont="1" applyFill="1" applyBorder="1" applyAlignment="1" applyProtection="1">
      <alignment vertical="center"/>
      <protection hidden="1"/>
    </xf>
    <xf numFmtId="0" fontId="0" fillId="32" borderId="0" xfId="0" applyFill="1" applyBorder="1" applyAlignment="1" applyProtection="1">
      <alignment horizontal="left" vertical="center"/>
      <protection hidden="1"/>
    </xf>
    <xf numFmtId="4" fontId="8" fillId="32" borderId="0" xfId="0" applyNumberFormat="1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8" fillId="32" borderId="17" xfId="0" applyFont="1" applyFill="1" applyBorder="1" applyAlignment="1" applyProtection="1">
      <alignment horizontal="left" vertical="center"/>
      <protection hidden="1"/>
    </xf>
    <xf numFmtId="0" fontId="18" fillId="32" borderId="0" xfId="0" applyFont="1" applyFill="1" applyBorder="1" applyAlignment="1" applyProtection="1">
      <alignment horizontal="left" vertical="center"/>
      <protection hidden="1"/>
    </xf>
    <xf numFmtId="43" fontId="12" fillId="32" borderId="0" xfId="44" applyNumberFormat="1" applyFont="1" applyFill="1" applyBorder="1" applyAlignment="1" applyProtection="1">
      <alignment vertical="center"/>
      <protection hidden="1"/>
    </xf>
    <xf numFmtId="43" fontId="18" fillId="32" borderId="0" xfId="44" applyNumberFormat="1" applyFont="1" applyFill="1" applyBorder="1" applyAlignment="1" applyProtection="1">
      <alignment vertical="center"/>
      <protection hidden="1"/>
    </xf>
    <xf numFmtId="43" fontId="18" fillId="32" borderId="0" xfId="44" applyFont="1" applyFill="1" applyBorder="1" applyAlignment="1" applyProtection="1">
      <alignment horizontal="center" vertical="center"/>
      <protection hidden="1"/>
    </xf>
    <xf numFmtId="43" fontId="0" fillId="32" borderId="0" xfId="44" applyNumberFormat="1" applyFont="1" applyFill="1" applyBorder="1" applyAlignment="1" applyProtection="1">
      <alignment vertical="center" wrapText="1"/>
      <protection hidden="1"/>
    </xf>
    <xf numFmtId="0" fontId="8" fillId="32" borderId="0" xfId="0" applyFont="1" applyFill="1" applyBorder="1" applyAlignment="1" applyProtection="1">
      <alignment horizontal="left" vertical="center"/>
      <protection hidden="1"/>
    </xf>
    <xf numFmtId="170" fontId="0" fillId="32" borderId="0" xfId="44" applyNumberFormat="1" applyFont="1" applyFill="1" applyBorder="1" applyAlignment="1" applyProtection="1">
      <alignment vertical="center" wrapText="1"/>
      <protection hidden="1"/>
    </xf>
    <xf numFmtId="43" fontId="10" fillId="32" borderId="0" xfId="44" applyNumberFormat="1" applyFont="1" applyFill="1" applyBorder="1" applyAlignment="1" applyProtection="1">
      <alignment vertical="center" wrapText="1"/>
      <protection hidden="1"/>
    </xf>
    <xf numFmtId="43" fontId="47" fillId="32" borderId="0" xfId="44" applyNumberFormat="1" applyFont="1" applyFill="1" applyBorder="1" applyAlignment="1" applyProtection="1">
      <alignment vertical="center" wrapText="1"/>
      <protection hidden="1"/>
    </xf>
    <xf numFmtId="0" fontId="0" fillId="32" borderId="0" xfId="0" applyFont="1" applyFill="1" applyBorder="1" applyAlignment="1" applyProtection="1">
      <alignment vertical="center"/>
      <protection hidden="1"/>
    </xf>
    <xf numFmtId="0" fontId="12" fillId="32" borderId="0" xfId="0" applyFont="1" applyFill="1" applyBorder="1" applyAlignment="1" applyProtection="1">
      <alignment horizontal="left" vertical="center"/>
      <protection hidden="1"/>
    </xf>
    <xf numFmtId="43" fontId="13" fillId="32" borderId="0" xfId="0" applyNumberFormat="1" applyFont="1" applyFill="1" applyBorder="1" applyAlignment="1" applyProtection="1">
      <alignment horizontal="left" vertical="center" indent="1"/>
      <protection hidden="1"/>
    </xf>
    <xf numFmtId="43" fontId="12" fillId="32" borderId="16" xfId="0" applyNumberFormat="1" applyFont="1" applyFill="1" applyBorder="1" applyAlignment="1" applyProtection="1">
      <alignment/>
      <protection hidden="1"/>
    </xf>
    <xf numFmtId="43" fontId="12" fillId="32" borderId="0" xfId="0" applyNumberFormat="1" applyFont="1" applyFill="1" applyBorder="1" applyAlignment="1" applyProtection="1">
      <alignment/>
      <protection hidden="1"/>
    </xf>
    <xf numFmtId="4" fontId="49" fillId="32" borderId="0" xfId="0" applyNumberFormat="1" applyFont="1" applyFill="1" applyBorder="1" applyAlignment="1" applyProtection="1">
      <alignment vertical="center" wrapText="1"/>
      <protection hidden="1"/>
    </xf>
    <xf numFmtId="43" fontId="36" fillId="32" borderId="0" xfId="0" applyNumberFormat="1" applyFont="1" applyFill="1" applyBorder="1" applyAlignment="1" applyProtection="1">
      <alignment vertical="center" wrapText="1"/>
      <protection hidden="1"/>
    </xf>
    <xf numFmtId="170" fontId="0" fillId="32" borderId="16" xfId="44" applyNumberFormat="1" applyFont="1" applyFill="1" applyBorder="1" applyAlignment="1" applyProtection="1">
      <alignment vertical="center" wrapText="1"/>
      <protection hidden="1"/>
    </xf>
    <xf numFmtId="0" fontId="1" fillId="32" borderId="16" xfId="0" applyFont="1" applyFill="1" applyBorder="1" applyAlignment="1" applyProtection="1">
      <alignment vertical="center"/>
      <protection hidden="1"/>
    </xf>
    <xf numFmtId="0" fontId="18" fillId="32" borderId="16" xfId="0" applyFont="1" applyFill="1" applyBorder="1" applyAlignment="1" applyProtection="1">
      <alignment horizontal="left" vertical="center"/>
      <protection hidden="1"/>
    </xf>
    <xf numFmtId="4" fontId="23" fillId="32" borderId="16" xfId="0" applyNumberFormat="1" applyFont="1" applyFill="1" applyBorder="1" applyAlignment="1" applyProtection="1">
      <alignment vertical="center" wrapText="1"/>
      <protection hidden="1"/>
    </xf>
    <xf numFmtId="43" fontId="7" fillId="32" borderId="16" xfId="0" applyNumberFormat="1" applyFont="1" applyFill="1" applyBorder="1" applyAlignment="1" applyProtection="1">
      <alignment vertical="center" wrapText="1"/>
      <protection hidden="1"/>
    </xf>
    <xf numFmtId="0" fontId="18" fillId="32" borderId="0" xfId="0" applyFont="1" applyFill="1" applyBorder="1" applyAlignment="1" applyProtection="1">
      <alignment horizontal="left" vertical="center"/>
      <protection hidden="1"/>
    </xf>
    <xf numFmtId="4" fontId="23" fillId="32" borderId="0" xfId="0" applyNumberFormat="1" applyFont="1" applyFill="1" applyBorder="1" applyAlignment="1" applyProtection="1">
      <alignment vertical="center" wrapText="1"/>
      <protection hidden="1"/>
    </xf>
    <xf numFmtId="43" fontId="7" fillId="32" borderId="0" xfId="0" applyNumberFormat="1" applyFont="1" applyFill="1" applyBorder="1" applyAlignment="1" applyProtection="1">
      <alignment vertical="center" wrapText="1"/>
      <protection hidden="1"/>
    </xf>
    <xf numFmtId="43" fontId="8" fillId="32" borderId="28" xfId="44" applyFont="1" applyFill="1" applyBorder="1" applyAlignment="1" applyProtection="1">
      <alignment horizontal="center" vertical="center"/>
      <protection hidden="1"/>
    </xf>
    <xf numFmtId="9" fontId="8" fillId="32" borderId="0" xfId="50" applyFont="1" applyFill="1" applyBorder="1" applyAlignment="1" applyProtection="1">
      <alignment horizontal="left" wrapText="1"/>
      <protection hidden="1"/>
    </xf>
    <xf numFmtId="43" fontId="8" fillId="32" borderId="0" xfId="44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wrapText="1"/>
      <protection hidden="1"/>
    </xf>
    <xf numFmtId="170" fontId="2" fillId="32" borderId="0" xfId="44" applyNumberFormat="1" applyFont="1" applyFill="1" applyBorder="1" applyAlignment="1" applyProtection="1">
      <alignment horizontal="center" vertical="center" wrapText="1"/>
      <protection hidden="1"/>
    </xf>
    <xf numFmtId="0" fontId="21" fillId="32" borderId="0" xfId="0" applyFont="1" applyFill="1" applyAlignment="1" applyProtection="1">
      <alignment vertical="center"/>
      <protection hidden="1"/>
    </xf>
    <xf numFmtId="9" fontId="8" fillId="32" borderId="0" xfId="0" applyNumberFormat="1" applyFont="1" applyFill="1" applyBorder="1" applyAlignment="1" applyProtection="1">
      <alignment horizontal="center" vertical="center"/>
      <protection hidden="1"/>
    </xf>
    <xf numFmtId="10" fontId="8" fillId="32" borderId="0" xfId="0" applyNumberFormat="1" applyFont="1" applyFill="1" applyBorder="1" applyAlignment="1" applyProtection="1">
      <alignment horizontal="center" vertical="center"/>
      <protection hidden="1"/>
    </xf>
    <xf numFmtId="175" fontId="8" fillId="32" borderId="0" xfId="42" applyNumberFormat="1" applyFont="1" applyFill="1" applyAlignment="1" applyProtection="1">
      <alignment vertical="center"/>
      <protection hidden="1"/>
    </xf>
    <xf numFmtId="171" fontId="8" fillId="32" borderId="0" xfId="0" applyNumberFormat="1" applyFont="1" applyFill="1" applyAlignment="1" applyProtection="1">
      <alignment vertical="center"/>
      <protection hidden="1"/>
    </xf>
    <xf numFmtId="0" fontId="21" fillId="32" borderId="27" xfId="0" applyFont="1" applyFill="1" applyBorder="1" applyAlignment="1" applyProtection="1">
      <alignment vertical="center"/>
      <protection hidden="1"/>
    </xf>
    <xf numFmtId="0" fontId="21" fillId="32" borderId="28" xfId="0" applyFont="1" applyFill="1" applyBorder="1" applyAlignment="1" applyProtection="1">
      <alignment vertical="center"/>
      <protection hidden="1"/>
    </xf>
    <xf numFmtId="0" fontId="0" fillId="32" borderId="28" xfId="0" applyFill="1" applyBorder="1" applyAlignment="1" applyProtection="1">
      <alignment/>
      <protection hidden="1"/>
    </xf>
    <xf numFmtId="0" fontId="0" fillId="32" borderId="37" xfId="0" applyFill="1" applyBorder="1" applyAlignment="1" applyProtection="1">
      <alignment/>
      <protection hidden="1"/>
    </xf>
    <xf numFmtId="0" fontId="0" fillId="32" borderId="12" xfId="0" applyFill="1" applyBorder="1" applyAlignment="1" applyProtection="1">
      <alignment/>
      <protection hidden="1"/>
    </xf>
    <xf numFmtId="0" fontId="21" fillId="32" borderId="17" xfId="0" applyFont="1" applyFill="1" applyBorder="1" applyAlignment="1" applyProtection="1">
      <alignment vertical="center"/>
      <protection hidden="1"/>
    </xf>
    <xf numFmtId="43" fontId="47" fillId="32" borderId="0" xfId="44" applyFont="1" applyFill="1" applyBorder="1" applyAlignment="1" applyProtection="1">
      <alignment wrapText="1"/>
      <protection hidden="1"/>
    </xf>
    <xf numFmtId="170" fontId="2" fillId="32" borderId="12" xfId="44" applyNumberFormat="1" applyFont="1" applyFill="1" applyBorder="1" applyAlignment="1" applyProtection="1">
      <alignment horizontal="center" vertical="center" wrapText="1"/>
      <protection hidden="1"/>
    </xf>
    <xf numFmtId="170" fontId="12" fillId="32" borderId="0" xfId="44" applyNumberFormat="1" applyFont="1" applyFill="1" applyBorder="1" applyAlignment="1" applyProtection="1">
      <alignment horizontal="right" wrapText="1"/>
      <protection hidden="1"/>
    </xf>
    <xf numFmtId="170" fontId="8" fillId="32" borderId="12" xfId="44" applyNumberFormat="1" applyFont="1" applyFill="1" applyBorder="1" applyAlignment="1" applyProtection="1">
      <alignment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2" borderId="16" xfId="0" applyFill="1" applyBorder="1" applyAlignment="1" applyProtection="1">
      <alignment/>
      <protection hidden="1"/>
    </xf>
    <xf numFmtId="170" fontId="2" fillId="32" borderId="16" xfId="44" applyNumberFormat="1" applyFont="1" applyFill="1" applyBorder="1" applyAlignment="1" applyProtection="1">
      <alignment horizontal="center" vertical="center" wrapText="1"/>
      <protection hidden="1"/>
    </xf>
    <xf numFmtId="170" fontId="2" fillId="32" borderId="32" xfId="44" applyNumberFormat="1" applyFont="1" applyFill="1" applyBorder="1" applyAlignment="1" applyProtection="1">
      <alignment horizontal="center" vertical="center" wrapText="1"/>
      <protection hidden="1"/>
    </xf>
    <xf numFmtId="0" fontId="21" fillId="32" borderId="0" xfId="0" applyFont="1" applyFill="1" applyBorder="1" applyAlignment="1" applyProtection="1">
      <alignment horizontal="center" vertical="center"/>
      <protection hidden="1"/>
    </xf>
    <xf numFmtId="0" fontId="13" fillId="32" borderId="0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170" fontId="0" fillId="32" borderId="0" xfId="44" applyNumberFormat="1" applyFont="1" applyFill="1" applyBorder="1" applyAlignment="1" applyProtection="1">
      <alignment horizontal="left" vertical="center" wrapText="1"/>
      <protection hidden="1"/>
    </xf>
    <xf numFmtId="9" fontId="0" fillId="3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1" fillId="32" borderId="27" xfId="0" applyFont="1" applyFill="1" applyBorder="1" applyAlignment="1" applyProtection="1">
      <alignment horizontal="left" vertical="center" indent="1"/>
      <protection hidden="1"/>
    </xf>
    <xf numFmtId="0" fontId="0" fillId="32" borderId="28" xfId="0" applyFont="1" applyFill="1" applyBorder="1" applyAlignment="1" applyProtection="1">
      <alignment horizontal="center" vertical="center"/>
      <protection hidden="1"/>
    </xf>
    <xf numFmtId="0" fontId="3" fillId="32" borderId="28" xfId="0" applyFont="1" applyFill="1" applyBorder="1" applyAlignment="1" applyProtection="1">
      <alignment vertical="center"/>
      <protection hidden="1"/>
    </xf>
    <xf numFmtId="0" fontId="8" fillId="32" borderId="28" xfId="0" applyFont="1" applyFill="1" applyBorder="1" applyAlignment="1" applyProtection="1">
      <alignment vertical="center"/>
      <protection hidden="1"/>
    </xf>
    <xf numFmtId="0" fontId="0" fillId="32" borderId="17" xfId="0" applyFill="1" applyBorder="1" applyAlignment="1" applyProtection="1">
      <alignment/>
      <protection hidden="1"/>
    </xf>
    <xf numFmtId="170" fontId="12" fillId="32" borderId="0" xfId="44" applyNumberFormat="1" applyFont="1" applyFill="1" applyBorder="1" applyAlignment="1" applyProtection="1">
      <alignment vertical="center" wrapText="1"/>
      <protection hidden="1"/>
    </xf>
    <xf numFmtId="0" fontId="8" fillId="32" borderId="17" xfId="0" applyFont="1" applyFill="1" applyBorder="1" applyAlignment="1" applyProtection="1">
      <alignment horizontal="center" vertical="center"/>
      <protection hidden="1"/>
    </xf>
    <xf numFmtId="43" fontId="0" fillId="32" borderId="0" xfId="0" applyNumberFormat="1" applyFont="1" applyFill="1" applyBorder="1" applyAlignment="1" applyProtection="1">
      <alignment horizontal="center" vertical="center"/>
      <protection hidden="1"/>
    </xf>
    <xf numFmtId="0" fontId="0" fillId="32" borderId="12" xfId="0" applyFont="1" applyFill="1" applyBorder="1" applyAlignment="1" applyProtection="1">
      <alignment horizontal="justify" vertical="center" wrapText="1"/>
      <protection hidden="1"/>
    </xf>
    <xf numFmtId="0" fontId="0" fillId="32" borderId="0" xfId="0" applyFont="1" applyFill="1" applyBorder="1" applyAlignment="1" applyProtection="1">
      <alignment horizontal="justify" vertical="center" wrapText="1"/>
      <protection hidden="1"/>
    </xf>
    <xf numFmtId="43" fontId="8" fillId="32" borderId="0" xfId="0" applyNumberFormat="1" applyFont="1" applyFill="1" applyBorder="1" applyAlignment="1" applyProtection="1">
      <alignment horizontal="left" vertical="center" indent="1"/>
      <protection hidden="1"/>
    </xf>
    <xf numFmtId="43" fontId="0" fillId="32" borderId="0" xfId="44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left" vertical="center" wrapText="1" indent="1"/>
      <protection hidden="1"/>
    </xf>
    <xf numFmtId="0" fontId="0" fillId="32" borderId="0" xfId="0" applyFont="1" applyFill="1" applyBorder="1" applyAlignment="1" applyProtection="1">
      <alignment vertical="center"/>
      <protection hidden="1"/>
    </xf>
    <xf numFmtId="0" fontId="0" fillId="32" borderId="17" xfId="0" applyFont="1" applyFill="1" applyBorder="1" applyAlignment="1" applyProtection="1">
      <alignment/>
      <protection hidden="1"/>
    </xf>
    <xf numFmtId="1" fontId="0" fillId="32" borderId="0" xfId="50" applyNumberFormat="1" applyFont="1" applyFill="1" applyBorder="1" applyAlignment="1" applyProtection="1">
      <alignment horizontal="center" vertical="center"/>
      <protection hidden="1"/>
    </xf>
    <xf numFmtId="1" fontId="0" fillId="32" borderId="0" xfId="0" applyNumberFormat="1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0" fontId="8" fillId="32" borderId="17" xfId="44" applyNumberFormat="1" applyFont="1" applyFill="1" applyBorder="1" applyAlignment="1" applyProtection="1">
      <alignment horizontal="left" vertical="center" wrapText="1" indent="1"/>
      <protection hidden="1"/>
    </xf>
    <xf numFmtId="43" fontId="0" fillId="32" borderId="0" xfId="0" applyNumberFormat="1" applyFont="1" applyFill="1" applyBorder="1" applyAlignment="1" applyProtection="1">
      <alignment horizontal="center" vertical="center"/>
      <protection hidden="1"/>
    </xf>
    <xf numFmtId="170" fontId="6" fillId="32" borderId="0" xfId="44" applyNumberFormat="1" applyFont="1" applyFill="1" applyBorder="1" applyAlignment="1" applyProtection="1">
      <alignment vertical="center" wrapText="1"/>
      <protection hidden="1"/>
    </xf>
    <xf numFmtId="43" fontId="0" fillId="32" borderId="16" xfId="0" applyNumberFormat="1" applyFont="1" applyFill="1" applyBorder="1" applyAlignment="1" applyProtection="1">
      <alignment vertical="center"/>
      <protection hidden="1"/>
    </xf>
    <xf numFmtId="9" fontId="0" fillId="32" borderId="0" xfId="50" applyNumberFormat="1" applyFont="1" applyFill="1" applyBorder="1" applyAlignment="1" applyProtection="1">
      <alignment horizontal="center" vertical="center"/>
      <protection hidden="1"/>
    </xf>
    <xf numFmtId="9" fontId="0" fillId="32" borderId="0" xfId="0" applyNumberFormat="1" applyFont="1" applyFill="1" applyBorder="1" applyAlignment="1" applyProtection="1">
      <alignment horizontal="center"/>
      <protection hidden="1"/>
    </xf>
    <xf numFmtId="170" fontId="8" fillId="32" borderId="0" xfId="44" applyNumberFormat="1" applyFont="1" applyFill="1" applyBorder="1" applyAlignment="1" applyProtection="1">
      <alignment horizontal="left" vertical="center" wrapText="1"/>
      <protection hidden="1"/>
    </xf>
    <xf numFmtId="0" fontId="1" fillId="32" borderId="12" xfId="0" applyFont="1" applyFill="1" applyBorder="1" applyAlignment="1" applyProtection="1">
      <alignment vertical="center"/>
      <protection hidden="1"/>
    </xf>
    <xf numFmtId="170" fontId="0" fillId="32" borderId="0" xfId="44" applyNumberFormat="1" applyFont="1" applyFill="1" applyBorder="1" applyAlignment="1" applyProtection="1">
      <alignment horizontal="left" wrapText="1"/>
      <protection hidden="1"/>
    </xf>
    <xf numFmtId="43" fontId="8" fillId="32" borderId="17" xfId="0" applyNumberFormat="1" applyFont="1" applyFill="1" applyBorder="1" applyAlignment="1" applyProtection="1">
      <alignment vertical="center"/>
      <protection hidden="1"/>
    </xf>
    <xf numFmtId="0" fontId="0" fillId="32" borderId="16" xfId="0" applyFont="1" applyFill="1" applyBorder="1" applyAlignment="1" applyProtection="1">
      <alignment horizontal="justify" vertical="center" wrapText="1"/>
      <protection hidden="1"/>
    </xf>
    <xf numFmtId="0" fontId="0" fillId="32" borderId="28" xfId="0" applyFont="1" applyFill="1" applyBorder="1" applyAlignment="1" applyProtection="1">
      <alignment horizontal="justify" vertical="center" wrapText="1"/>
      <protection hidden="1"/>
    </xf>
    <xf numFmtId="9" fontId="8" fillId="32" borderId="0" xfId="0" applyNumberFormat="1" applyFont="1" applyFill="1" applyBorder="1" applyAlignment="1" applyProtection="1">
      <alignment horizontal="center"/>
      <protection hidden="1"/>
    </xf>
    <xf numFmtId="170" fontId="2" fillId="32" borderId="0" xfId="44" applyNumberFormat="1" applyFont="1" applyFill="1" applyBorder="1" applyAlignment="1" applyProtection="1">
      <alignment wrapText="1"/>
      <protection hidden="1"/>
    </xf>
    <xf numFmtId="171" fontId="8" fillId="32" borderId="17" xfId="0" applyNumberFormat="1" applyFont="1" applyFill="1" applyBorder="1" applyAlignment="1" applyProtection="1">
      <alignment/>
      <protection hidden="1"/>
    </xf>
    <xf numFmtId="171" fontId="8" fillId="32" borderId="0" xfId="0" applyNumberFormat="1" applyFont="1" applyFill="1" applyBorder="1" applyAlignment="1" applyProtection="1">
      <alignment/>
      <protection hidden="1"/>
    </xf>
    <xf numFmtId="1" fontId="0" fillId="32" borderId="0" xfId="0" applyNumberFormat="1" applyFont="1" applyFill="1" applyBorder="1" applyAlignment="1" applyProtection="1">
      <alignment horizontal="center" vertical="center"/>
      <protection hidden="1"/>
    </xf>
    <xf numFmtId="1" fontId="0" fillId="32" borderId="0" xfId="0" applyNumberFormat="1" applyFont="1" applyFill="1" applyBorder="1" applyAlignment="1" applyProtection="1">
      <alignment horizontal="center"/>
      <protection hidden="1"/>
    </xf>
    <xf numFmtId="9" fontId="8" fillId="32" borderId="12" xfId="0" applyNumberFormat="1" applyFont="1" applyFill="1" applyBorder="1" applyAlignment="1" applyProtection="1">
      <alignment horizontal="center" vertical="center"/>
      <protection hidden="1"/>
    </xf>
    <xf numFmtId="43" fontId="8" fillId="32" borderId="16" xfId="0" applyNumberFormat="1" applyFont="1" applyFill="1" applyBorder="1" applyAlignment="1" applyProtection="1">
      <alignment vertical="center"/>
      <protection hidden="1"/>
    </xf>
    <xf numFmtId="43" fontId="0" fillId="32" borderId="16" xfId="0" applyNumberFormat="1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/>
      <protection hidden="1"/>
    </xf>
    <xf numFmtId="43" fontId="23" fillId="32" borderId="0" xfId="0" applyNumberFormat="1" applyFont="1" applyFill="1" applyBorder="1" applyAlignment="1" applyProtection="1">
      <alignment/>
      <protection hidden="1"/>
    </xf>
    <xf numFmtId="43" fontId="18" fillId="32" borderId="0" xfId="0" applyNumberFormat="1" applyFont="1" applyFill="1" applyBorder="1" applyAlignment="1" applyProtection="1">
      <alignment/>
      <protection hidden="1"/>
    </xf>
    <xf numFmtId="43" fontId="8" fillId="32" borderId="0" xfId="0" applyNumberFormat="1" applyFont="1" applyFill="1" applyBorder="1" applyAlignment="1" applyProtection="1">
      <alignment/>
      <protection hidden="1"/>
    </xf>
    <xf numFmtId="0" fontId="3" fillId="32" borderId="0" xfId="0" applyFont="1" applyFill="1" applyAlignment="1" applyProtection="1">
      <alignment vertical="center"/>
      <protection hidden="1"/>
    </xf>
    <xf numFmtId="171" fontId="8" fillId="32" borderId="0" xfId="0" applyNumberFormat="1" applyFont="1" applyFill="1" applyBorder="1" applyAlignment="1" applyProtection="1">
      <alignment vertical="center"/>
      <protection hidden="1"/>
    </xf>
    <xf numFmtId="43" fontId="8" fillId="32" borderId="0" xfId="0" applyNumberFormat="1" applyFont="1" applyFill="1" applyBorder="1" applyAlignment="1" applyProtection="1">
      <alignment vertical="center" wrapText="1"/>
      <protection hidden="1"/>
    </xf>
    <xf numFmtId="9" fontId="8" fillId="32" borderId="17" xfId="0" applyNumberFormat="1" applyFont="1" applyFill="1" applyBorder="1" applyAlignment="1" applyProtection="1">
      <alignment horizontal="left" vertical="center"/>
      <protection hidden="1"/>
    </xf>
    <xf numFmtId="0" fontId="17" fillId="32" borderId="0" xfId="0" applyFont="1" applyFill="1" applyBorder="1" applyAlignment="1" applyProtection="1">
      <alignment horizontal="right" indent="1"/>
      <protection hidden="1"/>
    </xf>
    <xf numFmtId="43" fontId="18" fillId="32" borderId="12" xfId="0" applyNumberFormat="1" applyFont="1" applyFill="1" applyBorder="1" applyAlignment="1" applyProtection="1">
      <alignment vertical="center"/>
      <protection hidden="1"/>
    </xf>
    <xf numFmtId="43" fontId="18" fillId="32" borderId="16" xfId="0" applyNumberFormat="1" applyFont="1" applyFill="1" applyBorder="1" applyAlignment="1" applyProtection="1">
      <alignment vertical="center"/>
      <protection hidden="1"/>
    </xf>
    <xf numFmtId="0" fontId="3" fillId="32" borderId="27" xfId="0" applyFont="1" applyFill="1" applyBorder="1" applyAlignment="1" applyProtection="1">
      <alignment/>
      <protection hidden="1"/>
    </xf>
    <xf numFmtId="0" fontId="8" fillId="32" borderId="28" xfId="0" applyFont="1" applyFill="1" applyBorder="1" applyAlignment="1" applyProtection="1">
      <alignment horizontal="center"/>
      <protection hidden="1"/>
    </xf>
    <xf numFmtId="0" fontId="2" fillId="32" borderId="17" xfId="0" applyFont="1" applyFill="1" applyBorder="1" applyAlignment="1" applyProtection="1">
      <alignment vertical="center" wrapText="1"/>
      <protection hidden="1"/>
    </xf>
    <xf numFmtId="0" fontId="8" fillId="32" borderId="0" xfId="0" applyFont="1" applyFill="1" applyBorder="1" applyAlignment="1" applyProtection="1">
      <alignment horizontal="center"/>
      <protection hidden="1"/>
    </xf>
    <xf numFmtId="0" fontId="24" fillId="32" borderId="0" xfId="0" applyFont="1" applyFill="1" applyAlignment="1" applyProtection="1">
      <alignment/>
      <protection hidden="1"/>
    </xf>
    <xf numFmtId="43" fontId="18" fillId="32" borderId="16" xfId="0" applyNumberFormat="1" applyFont="1" applyFill="1" applyBorder="1" applyAlignment="1" applyProtection="1">
      <alignment vertical="center"/>
      <protection hidden="1"/>
    </xf>
    <xf numFmtId="9" fontId="8" fillId="32" borderId="0" xfId="0" applyNumberFormat="1" applyFont="1" applyFill="1" applyBorder="1" applyAlignment="1" applyProtection="1">
      <alignment horizontal="right" vertical="center"/>
      <protection hidden="1"/>
    </xf>
    <xf numFmtId="43" fontId="8" fillId="32" borderId="0" xfId="0" applyNumberFormat="1" applyFont="1" applyFill="1" applyBorder="1" applyAlignment="1" applyProtection="1">
      <alignment/>
      <protection hidden="1"/>
    </xf>
    <xf numFmtId="10" fontId="8" fillId="32" borderId="0" xfId="0" applyNumberFormat="1" applyFont="1" applyFill="1" applyBorder="1" applyAlignment="1" applyProtection="1">
      <alignment/>
      <protection hidden="1"/>
    </xf>
    <xf numFmtId="9" fontId="8" fillId="32" borderId="0" xfId="0" applyNumberFormat="1" applyFont="1" applyFill="1" applyBorder="1" applyAlignment="1" applyProtection="1">
      <alignment horizontal="left" vertical="center"/>
      <protection hidden="1"/>
    </xf>
    <xf numFmtId="10" fontId="8" fillId="32" borderId="0" xfId="44" applyNumberFormat="1" applyFont="1" applyFill="1" applyBorder="1" applyAlignment="1" applyProtection="1">
      <alignment horizontal="center" vertical="center" wrapText="1"/>
      <protection hidden="1"/>
    </xf>
    <xf numFmtId="0" fontId="0" fillId="32" borderId="0" xfId="0" applyFont="1" applyFill="1" applyBorder="1" applyAlignment="1" applyProtection="1">
      <alignment horizontal="left" vertical="center"/>
      <protection hidden="1"/>
    </xf>
    <xf numFmtId="43" fontId="13" fillId="32" borderId="0" xfId="0" applyNumberFormat="1" applyFont="1" applyFill="1" applyBorder="1" applyAlignment="1" applyProtection="1">
      <alignment vertical="center"/>
      <protection hidden="1"/>
    </xf>
    <xf numFmtId="0" fontId="0" fillId="32" borderId="0" xfId="0" applyFont="1" applyFill="1" applyAlignment="1" applyProtection="1">
      <alignment vertical="center" wrapText="1"/>
      <protection hidden="1"/>
    </xf>
    <xf numFmtId="0" fontId="0" fillId="32" borderId="0" xfId="0" applyFont="1" applyFill="1" applyBorder="1" applyAlignment="1" applyProtection="1">
      <alignment vertical="center" wrapText="1"/>
      <protection hidden="1"/>
    </xf>
    <xf numFmtId="43" fontId="21" fillId="32" borderId="0" xfId="0" applyNumberFormat="1" applyFont="1" applyFill="1" applyBorder="1" applyAlignment="1" applyProtection="1">
      <alignment vertical="center"/>
      <protection hidden="1"/>
    </xf>
    <xf numFmtId="10" fontId="0" fillId="32" borderId="0" xfId="0" applyNumberFormat="1" applyFont="1" applyFill="1" applyBorder="1" applyAlignment="1" applyProtection="1">
      <alignment horizontal="center"/>
      <protection hidden="1"/>
    </xf>
    <xf numFmtId="10" fontId="0" fillId="32" borderId="0" xfId="0" applyNumberFormat="1" applyFont="1" applyFill="1" applyBorder="1" applyAlignment="1" applyProtection="1">
      <alignment horizontal="center" vertical="center"/>
      <protection hidden="1"/>
    </xf>
    <xf numFmtId="1" fontId="8" fillId="32" borderId="0" xfId="50" applyNumberFormat="1" applyFont="1" applyFill="1" applyBorder="1" applyAlignment="1" applyProtection="1">
      <alignment horizontal="right" vertical="center"/>
      <protection hidden="1"/>
    </xf>
    <xf numFmtId="43" fontId="8" fillId="32" borderId="0" xfId="0" applyNumberFormat="1" applyFont="1" applyFill="1" applyBorder="1" applyAlignment="1" applyProtection="1">
      <alignment horizontal="center" vertical="center"/>
      <protection hidden="1"/>
    </xf>
    <xf numFmtId="0" fontId="49" fillId="32" borderId="0" xfId="0" applyFont="1" applyFill="1" applyAlignment="1" applyProtection="1">
      <alignment vertical="center" wrapText="1"/>
      <protection hidden="1"/>
    </xf>
    <xf numFmtId="0" fontId="49" fillId="32" borderId="0" xfId="0" applyFont="1" applyFill="1" applyBorder="1" applyAlignment="1" applyProtection="1">
      <alignment/>
      <protection hidden="1"/>
    </xf>
    <xf numFmtId="43" fontId="49" fillId="32" borderId="0" xfId="0" applyNumberFormat="1" applyFont="1" applyFill="1" applyBorder="1" applyAlignment="1" applyProtection="1">
      <alignment horizontal="center" vertical="center"/>
      <protection hidden="1"/>
    </xf>
    <xf numFmtId="10" fontId="49" fillId="32" borderId="0" xfId="0" applyNumberFormat="1" applyFont="1" applyFill="1" applyBorder="1" applyAlignment="1" applyProtection="1">
      <alignment horizontal="center" vertical="center"/>
      <protection hidden="1"/>
    </xf>
    <xf numFmtId="0" fontId="49" fillId="32" borderId="0" xfId="0" applyFont="1" applyFill="1" applyBorder="1" applyAlignment="1" applyProtection="1">
      <alignment vertical="center" wrapText="1"/>
      <protection hidden="1"/>
    </xf>
    <xf numFmtId="43" fontId="49" fillId="32" borderId="0" xfId="0" applyNumberFormat="1" applyFont="1" applyFill="1" applyBorder="1" applyAlignment="1" applyProtection="1">
      <alignment vertical="center"/>
      <protection hidden="1"/>
    </xf>
    <xf numFmtId="43" fontId="40" fillId="32" borderId="0" xfId="0" applyNumberFormat="1" applyFont="1" applyFill="1" applyBorder="1" applyAlignment="1" applyProtection="1">
      <alignment vertical="center"/>
      <protection hidden="1"/>
    </xf>
    <xf numFmtId="9" fontId="7" fillId="32" borderId="0" xfId="5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/>
      <protection hidden="1"/>
    </xf>
    <xf numFmtId="43" fontId="7" fillId="32" borderId="0" xfId="0" applyNumberFormat="1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 applyProtection="1">
      <alignment vertical="center" wrapText="1"/>
      <protection hidden="1"/>
    </xf>
    <xf numFmtId="0" fontId="12" fillId="32" borderId="0" xfId="0" applyFont="1" applyFill="1" applyBorder="1" applyAlignment="1" applyProtection="1">
      <alignment vertical="center" wrapText="1"/>
      <protection hidden="1"/>
    </xf>
    <xf numFmtId="43" fontId="23" fillId="32" borderId="0" xfId="0" applyNumberFormat="1" applyFont="1" applyFill="1" applyBorder="1" applyAlignment="1" applyProtection="1">
      <alignment vertical="center"/>
      <protection hidden="1"/>
    </xf>
    <xf numFmtId="43" fontId="7" fillId="32" borderId="0" xfId="0" applyNumberFormat="1" applyFont="1" applyFill="1" applyBorder="1" applyAlignment="1" applyProtection="1">
      <alignment vertical="center"/>
      <protection hidden="1"/>
    </xf>
    <xf numFmtId="0" fontId="0" fillId="32" borderId="16" xfId="0" applyFont="1" applyFill="1" applyBorder="1" applyAlignment="1" applyProtection="1">
      <alignment vertical="center" wrapText="1"/>
      <protection hidden="1"/>
    </xf>
    <xf numFmtId="0" fontId="0" fillId="32" borderId="16" xfId="0" applyFont="1" applyFill="1" applyBorder="1" applyAlignment="1" applyProtection="1">
      <alignment/>
      <protection hidden="1"/>
    </xf>
    <xf numFmtId="43" fontId="0" fillId="32" borderId="16" xfId="0" applyNumberFormat="1" applyFont="1" applyFill="1" applyBorder="1" applyAlignment="1" applyProtection="1">
      <alignment vertical="center"/>
      <protection hidden="1"/>
    </xf>
    <xf numFmtId="9" fontId="0" fillId="32" borderId="16" xfId="0" applyNumberFormat="1" applyFont="1" applyFill="1" applyBorder="1" applyAlignment="1" applyProtection="1">
      <alignment horizontal="center" vertical="center" wrapText="1"/>
      <protection hidden="1"/>
    </xf>
    <xf numFmtId="43" fontId="8" fillId="32" borderId="16" xfId="0" applyNumberFormat="1" applyFont="1" applyFill="1" applyBorder="1" applyAlignment="1" applyProtection="1">
      <alignment vertical="center" wrapText="1"/>
      <protection hidden="1"/>
    </xf>
    <xf numFmtId="9" fontId="8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0" fillId="32" borderId="28" xfId="0" applyFont="1" applyFill="1" applyBorder="1" applyAlignment="1" applyProtection="1">
      <alignment/>
      <protection hidden="1"/>
    </xf>
    <xf numFmtId="171" fontId="0" fillId="32" borderId="28" xfId="0" applyNumberFormat="1" applyFont="1" applyFill="1" applyBorder="1" applyAlignment="1" applyProtection="1">
      <alignment/>
      <protection hidden="1"/>
    </xf>
    <xf numFmtId="0" fontId="0" fillId="32" borderId="17" xfId="0" applyFont="1" applyFill="1" applyBorder="1" applyAlignment="1" applyProtection="1">
      <alignment vertical="center" wrapText="1"/>
      <protection hidden="1"/>
    </xf>
    <xf numFmtId="171" fontId="0" fillId="32" borderId="27" xfId="0" applyNumberFormat="1" applyFont="1" applyFill="1" applyBorder="1" applyAlignment="1" applyProtection="1">
      <alignment horizontal="center"/>
      <protection hidden="1"/>
    </xf>
    <xf numFmtId="171" fontId="0" fillId="32" borderId="28" xfId="0" applyNumberFormat="1" applyFont="1" applyFill="1" applyBorder="1" applyAlignment="1" applyProtection="1">
      <alignment horizontal="center"/>
      <protection hidden="1"/>
    </xf>
    <xf numFmtId="0" fontId="0" fillId="32" borderId="37" xfId="0" applyFont="1" applyFill="1" applyBorder="1" applyAlignment="1" applyProtection="1">
      <alignment/>
      <protection hidden="1"/>
    </xf>
    <xf numFmtId="43" fontId="21" fillId="32" borderId="0" xfId="0" applyNumberFormat="1" applyFont="1" applyFill="1" applyBorder="1" applyAlignment="1" applyProtection="1">
      <alignment horizontal="left" vertical="center" indent="1"/>
      <protection hidden="1"/>
    </xf>
    <xf numFmtId="43" fontId="18" fillId="32" borderId="0" xfId="0" applyNumberFormat="1" applyFont="1" applyFill="1" applyBorder="1" applyAlignment="1" applyProtection="1">
      <alignment horizontal="center" vertical="center"/>
      <protection hidden="1"/>
    </xf>
    <xf numFmtId="0" fontId="18" fillId="32" borderId="0" xfId="0" applyFont="1" applyFill="1" applyBorder="1" applyAlignment="1" applyProtection="1">
      <alignment horizontal="right" indent="1"/>
      <protection hidden="1"/>
    </xf>
    <xf numFmtId="0" fontId="8" fillId="32" borderId="38" xfId="0" applyFont="1" applyFill="1" applyBorder="1" applyAlignment="1" applyProtection="1">
      <alignment horizontal="left" indent="1"/>
      <protection hidden="1"/>
    </xf>
    <xf numFmtId="43" fontId="18" fillId="32" borderId="38" xfId="0" applyNumberFormat="1" applyFont="1" applyFill="1" applyBorder="1" applyAlignment="1" applyProtection="1">
      <alignment vertical="center"/>
      <protection hidden="1"/>
    </xf>
    <xf numFmtId="43" fontId="12" fillId="32" borderId="38" xfId="0" applyNumberFormat="1" applyFont="1" applyFill="1" applyBorder="1" applyAlignment="1" applyProtection="1">
      <alignment vertical="center"/>
      <protection hidden="1"/>
    </xf>
    <xf numFmtId="170" fontId="21" fillId="32" borderId="16" xfId="44" applyNumberFormat="1" applyFont="1" applyFill="1" applyBorder="1" applyAlignment="1" applyProtection="1">
      <alignment horizontal="left" vertical="center" wrapText="1"/>
      <protection hidden="1"/>
    </xf>
    <xf numFmtId="9" fontId="0" fillId="32" borderId="0" xfId="0" applyNumberFormat="1" applyFill="1" applyBorder="1" applyAlignment="1" applyProtection="1">
      <alignment horizontal="center"/>
      <protection hidden="1"/>
    </xf>
    <xf numFmtId="0" fontId="0" fillId="32" borderId="30" xfId="0" applyFill="1" applyBorder="1" applyAlignment="1" applyProtection="1">
      <alignment/>
      <protection hidden="1"/>
    </xf>
    <xf numFmtId="0" fontId="8" fillId="32" borderId="30" xfId="0" applyFont="1" applyFill="1" applyBorder="1" applyAlignment="1" applyProtection="1">
      <alignment vertical="center"/>
      <protection hidden="1"/>
    </xf>
    <xf numFmtId="0" fontId="0" fillId="32" borderId="30" xfId="0" applyFont="1" applyFill="1" applyBorder="1" applyAlignment="1" applyProtection="1">
      <alignment/>
      <protection hidden="1"/>
    </xf>
    <xf numFmtId="0" fontId="0" fillId="32" borderId="27" xfId="0" applyFont="1" applyFill="1" applyBorder="1" applyAlignment="1" applyProtection="1">
      <alignment/>
      <protection hidden="1"/>
    </xf>
    <xf numFmtId="170" fontId="21" fillId="32" borderId="17" xfId="44" applyNumberFormat="1" applyFont="1" applyFill="1" applyBorder="1" applyAlignment="1" applyProtection="1">
      <alignment horizontal="left" vertical="center" wrapText="1"/>
      <protection hidden="1"/>
    </xf>
    <xf numFmtId="170" fontId="21" fillId="32" borderId="0" xfId="44" applyNumberFormat="1" applyFont="1" applyFill="1" applyBorder="1" applyAlignment="1" applyProtection="1">
      <alignment horizontal="left" vertical="center" wrapText="1"/>
      <protection hidden="1"/>
    </xf>
    <xf numFmtId="43" fontId="21" fillId="32" borderId="0" xfId="44" applyFont="1" applyFill="1" applyBorder="1" applyAlignment="1" applyProtection="1">
      <alignment horizontal="left" vertical="center" wrapText="1"/>
      <protection hidden="1"/>
    </xf>
    <xf numFmtId="0" fontId="8" fillId="32" borderId="0" xfId="0" applyFont="1" applyFill="1" applyBorder="1" applyAlignment="1" applyProtection="1">
      <alignment horizontal="center" vertical="top"/>
      <protection hidden="1"/>
    </xf>
    <xf numFmtId="170" fontId="21" fillId="32" borderId="21" xfId="44" applyNumberFormat="1" applyFont="1" applyFill="1" applyBorder="1" applyAlignment="1" applyProtection="1">
      <alignment horizontal="left" vertical="center" wrapText="1"/>
      <protection hidden="1"/>
    </xf>
    <xf numFmtId="170" fontId="13" fillId="32" borderId="16" xfId="44" applyNumberFormat="1" applyFont="1" applyFill="1" applyBorder="1" applyAlignment="1" applyProtection="1">
      <alignment horizontal="right" vertical="center" wrapText="1"/>
      <protection hidden="1"/>
    </xf>
    <xf numFmtId="170" fontId="13" fillId="32" borderId="0" xfId="44" applyNumberFormat="1" applyFont="1" applyFill="1" applyBorder="1" applyAlignment="1" applyProtection="1">
      <alignment horizontal="right" vertical="center" wrapText="1"/>
      <protection hidden="1"/>
    </xf>
    <xf numFmtId="0" fontId="21" fillId="32" borderId="0" xfId="0" applyFont="1" applyFill="1" applyAlignment="1" applyProtection="1">
      <alignment vertical="center"/>
      <protection hidden="1"/>
    </xf>
    <xf numFmtId="43" fontId="8" fillId="32" borderId="28" xfId="0" applyNumberFormat="1" applyFont="1" applyFill="1" applyBorder="1" applyAlignment="1" applyProtection="1">
      <alignment/>
      <protection hidden="1"/>
    </xf>
    <xf numFmtId="44" fontId="8" fillId="32" borderId="28" xfId="61" applyFont="1" applyFill="1" applyBorder="1" applyAlignment="1" applyProtection="1">
      <alignment horizontal="center" vertical="center"/>
      <protection hidden="1"/>
    </xf>
    <xf numFmtId="44" fontId="8" fillId="32" borderId="37" xfId="61" applyFont="1" applyFill="1" applyBorder="1" applyAlignment="1" applyProtection="1">
      <alignment horizontal="center" vertical="center"/>
      <protection hidden="1"/>
    </xf>
    <xf numFmtId="171" fontId="8" fillId="32" borderId="28" xfId="0" applyNumberFormat="1" applyFont="1" applyFill="1" applyBorder="1" applyAlignment="1" applyProtection="1">
      <alignment/>
      <protection hidden="1"/>
    </xf>
    <xf numFmtId="0" fontId="2" fillId="32" borderId="14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9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43" fontId="8" fillId="0" borderId="0" xfId="0" applyNumberFormat="1" applyFont="1" applyFill="1" applyBorder="1" applyAlignment="1" applyProtection="1">
      <alignment vertical="center" wrapText="1"/>
      <protection hidden="1"/>
    </xf>
    <xf numFmtId="43" fontId="33" fillId="0" borderId="0" xfId="0" applyNumberFormat="1" applyFont="1" applyFill="1" applyBorder="1" applyAlignment="1" applyProtection="1">
      <alignment vertical="center" wrapText="1"/>
      <protection hidden="1"/>
    </xf>
    <xf numFmtId="43" fontId="18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1" fillId="0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 horizontal="center" vertical="center"/>
      <protection hidden="1"/>
    </xf>
    <xf numFmtId="0" fontId="12" fillId="33" borderId="22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 horizontal="center"/>
      <protection hidden="1"/>
    </xf>
    <xf numFmtId="170" fontId="12" fillId="33" borderId="0" xfId="44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horizontal="right" vertical="center"/>
      <protection hidden="1"/>
    </xf>
    <xf numFmtId="43" fontId="49" fillId="32" borderId="0" xfId="0" applyNumberFormat="1" applyFont="1" applyFill="1" applyBorder="1" applyAlignment="1" applyProtection="1">
      <alignment/>
      <protection hidden="1"/>
    </xf>
    <xf numFmtId="0" fontId="12" fillId="32" borderId="17" xfId="0" applyFont="1" applyFill="1" applyBorder="1" applyAlignment="1" applyProtection="1">
      <alignment horizontal="left" indent="1"/>
      <protection hidden="1"/>
    </xf>
    <xf numFmtId="0" fontId="12" fillId="32" borderId="0" xfId="0" applyFont="1" applyFill="1" applyBorder="1" applyAlignment="1" applyProtection="1">
      <alignment horizontal="left" indent="1"/>
      <protection hidden="1"/>
    </xf>
    <xf numFmtId="0" fontId="23" fillId="32" borderId="17" xfId="0" applyFont="1" applyFill="1" applyBorder="1" applyAlignment="1" applyProtection="1">
      <alignment horizontal="left" indent="1"/>
      <protection/>
    </xf>
    <xf numFmtId="0" fontId="0" fillId="32" borderId="0" xfId="0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horizontal="left" vertical="center" indent="1"/>
      <protection/>
    </xf>
    <xf numFmtId="0" fontId="0" fillId="32" borderId="0" xfId="0" applyFill="1" applyAlignment="1" applyProtection="1">
      <alignment vertical="center"/>
      <protection/>
    </xf>
    <xf numFmtId="0" fontId="8" fillId="32" borderId="17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8" fillId="32" borderId="17" xfId="0" applyFont="1" applyFill="1" applyBorder="1" applyAlignment="1" applyProtection="1">
      <alignment horizontal="center" vertical="top"/>
      <protection/>
    </xf>
    <xf numFmtId="0" fontId="0" fillId="32" borderId="0" xfId="0" applyFill="1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0" fillId="32" borderId="0" xfId="0" applyFill="1" applyAlignment="1" applyProtection="1">
      <alignment horizontal="center"/>
      <protection/>
    </xf>
    <xf numFmtId="10" fontId="0" fillId="32" borderId="0" xfId="50" applyNumberFormat="1" applyFont="1" applyFill="1" applyBorder="1" applyAlignment="1" applyProtection="1">
      <alignment horizontal="right" vertical="center"/>
      <protection/>
    </xf>
    <xf numFmtId="10" fontId="8" fillId="32" borderId="0" xfId="5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 applyProtection="1">
      <alignment horizontal="right"/>
      <protection/>
    </xf>
    <xf numFmtId="9" fontId="8" fillId="32" borderId="17" xfId="0" applyNumberFormat="1" applyFont="1" applyFill="1" applyBorder="1" applyAlignment="1" applyProtection="1">
      <alignment horizontal="left" vertical="center"/>
      <protection/>
    </xf>
    <xf numFmtId="9" fontId="8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right" vertical="center"/>
      <protection/>
    </xf>
    <xf numFmtId="0" fontId="0" fillId="32" borderId="17" xfId="0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8" fillId="32" borderId="0" xfId="0" applyFont="1" applyFill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vertical="center"/>
      <protection/>
    </xf>
    <xf numFmtId="0" fontId="34" fillId="32" borderId="0" xfId="0" applyFont="1" applyFill="1" applyBorder="1" applyAlignment="1" applyProtection="1">
      <alignment horizontal="center" vertical="center"/>
      <protection/>
    </xf>
    <xf numFmtId="43" fontId="0" fillId="32" borderId="0" xfId="0" applyNumberFormat="1" applyFont="1" applyFill="1" applyBorder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Alignment="1" applyProtection="1">
      <alignment vertical="center" wrapText="1"/>
      <protection/>
    </xf>
    <xf numFmtId="0" fontId="8" fillId="32" borderId="0" xfId="0" applyFont="1" applyFill="1" applyAlignment="1" applyProtection="1">
      <alignment vertical="center"/>
      <protection/>
    </xf>
    <xf numFmtId="171" fontId="8" fillId="32" borderId="0" xfId="0" applyNumberFormat="1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 wrapText="1"/>
      <protection/>
    </xf>
    <xf numFmtId="43" fontId="8" fillId="32" borderId="0" xfId="0" applyNumberFormat="1" applyFont="1" applyFill="1" applyBorder="1" applyAlignment="1" applyProtection="1">
      <alignment vertical="center" wrapText="1"/>
      <protection/>
    </xf>
    <xf numFmtId="175" fontId="8" fillId="32" borderId="0" xfId="42" applyNumberFormat="1" applyFont="1" applyFill="1" applyAlignment="1" applyProtection="1">
      <alignment vertical="center"/>
      <protection/>
    </xf>
    <xf numFmtId="171" fontId="8" fillId="32" borderId="0" xfId="0" applyNumberFormat="1" applyFont="1" applyFill="1" applyAlignment="1" applyProtection="1">
      <alignment vertical="center"/>
      <protection/>
    </xf>
    <xf numFmtId="0" fontId="0" fillId="32" borderId="0" xfId="0" applyFill="1" applyBorder="1" applyAlignment="1" applyProtection="1">
      <alignment horizontal="left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6" fillId="32" borderId="0" xfId="0" applyFont="1" applyFill="1" applyBorder="1" applyAlignment="1" applyProtection="1">
      <alignment/>
      <protection/>
    </xf>
    <xf numFmtId="0" fontId="21" fillId="32" borderId="27" xfId="0" applyFont="1" applyFill="1" applyBorder="1" applyAlignment="1" applyProtection="1">
      <alignment horizontal="left" vertical="center" indent="1"/>
      <protection/>
    </xf>
    <xf numFmtId="0" fontId="21" fillId="32" borderId="28" xfId="0" applyFont="1" applyFill="1" applyBorder="1" applyAlignment="1" applyProtection="1">
      <alignment horizontal="left" vertical="center" indent="1"/>
      <protection/>
    </xf>
    <xf numFmtId="0" fontId="3" fillId="32" borderId="28" xfId="0" applyFont="1" applyFill="1" applyBorder="1" applyAlignment="1" applyProtection="1">
      <alignment/>
      <protection/>
    </xf>
    <xf numFmtId="0" fontId="8" fillId="32" borderId="28" xfId="0" applyFont="1" applyFill="1" applyBorder="1" applyAlignment="1" applyProtection="1">
      <alignment vertical="center" wrapText="1"/>
      <protection/>
    </xf>
    <xf numFmtId="0" fontId="8" fillId="32" borderId="28" xfId="0" applyFont="1" applyFill="1" applyBorder="1" applyAlignment="1" applyProtection="1">
      <alignment horizontal="center" vertical="center"/>
      <protection/>
    </xf>
    <xf numFmtId="43" fontId="8" fillId="32" borderId="28" xfId="0" applyNumberFormat="1" applyFont="1" applyFill="1" applyBorder="1" applyAlignment="1" applyProtection="1">
      <alignment vertical="center"/>
      <protection/>
    </xf>
    <xf numFmtId="0" fontId="8" fillId="32" borderId="37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175" fontId="8" fillId="32" borderId="0" xfId="42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32" borderId="17" xfId="0" applyFont="1" applyFill="1" applyBorder="1" applyAlignment="1" applyProtection="1">
      <alignment horizontal="left" vertical="center" indent="1"/>
      <protection/>
    </xf>
    <xf numFmtId="0" fontId="21" fillId="32" borderId="0" xfId="0" applyFont="1" applyFill="1" applyBorder="1" applyAlignment="1" applyProtection="1">
      <alignment horizontal="left" vertical="center" indent="1"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8" fillId="32" borderId="17" xfId="0" applyFont="1" applyFill="1" applyBorder="1" applyAlignment="1" applyProtection="1">
      <alignment horizontal="left" indent="1"/>
      <protection/>
    </xf>
    <xf numFmtId="0" fontId="8" fillId="32" borderId="0" xfId="0" applyFont="1" applyFill="1" applyBorder="1" applyAlignment="1" applyProtection="1">
      <alignment horizontal="left" indent="1"/>
      <protection/>
    </xf>
    <xf numFmtId="43" fontId="8" fillId="32" borderId="0" xfId="0" applyNumberFormat="1" applyFont="1" applyFill="1" applyBorder="1" applyAlignment="1" applyProtection="1">
      <alignment vertical="center"/>
      <protection/>
    </xf>
    <xf numFmtId="43" fontId="8" fillId="32" borderId="12" xfId="0" applyNumberFormat="1" applyFont="1" applyFill="1" applyBorder="1" applyAlignment="1" applyProtection="1">
      <alignment vertical="center"/>
      <protection/>
    </xf>
    <xf numFmtId="0" fontId="28" fillId="32" borderId="0" xfId="0" applyFont="1" applyFill="1" applyBorder="1" applyAlignment="1" applyProtection="1">
      <alignment horizontal="center" vertical="center"/>
      <protection/>
    </xf>
    <xf numFmtId="43" fontId="18" fillId="32" borderId="0" xfId="0" applyNumberFormat="1" applyFont="1" applyFill="1" applyBorder="1" applyAlignment="1" applyProtection="1">
      <alignment vertical="center"/>
      <protection/>
    </xf>
    <xf numFmtId="0" fontId="17" fillId="32" borderId="0" xfId="0" applyFont="1" applyFill="1" applyBorder="1" applyAlignment="1" applyProtection="1">
      <alignment horizontal="righ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horizontal="right" vertical="center"/>
      <protection/>
    </xf>
    <xf numFmtId="43" fontId="7" fillId="32" borderId="0" xfId="0" applyNumberFormat="1" applyFont="1" applyFill="1" applyBorder="1" applyAlignment="1" applyProtection="1">
      <alignment vertical="center"/>
      <protection/>
    </xf>
    <xf numFmtId="43" fontId="23" fillId="32" borderId="0" xfId="0" applyNumberFormat="1" applyFont="1" applyFill="1" applyBorder="1" applyAlignment="1" applyProtection="1">
      <alignment vertical="center"/>
      <protection/>
    </xf>
    <xf numFmtId="43" fontId="7" fillId="32" borderId="14" xfId="0" applyNumberFormat="1" applyFont="1" applyFill="1" applyBorder="1" applyAlignment="1" applyProtection="1">
      <alignment vertical="center"/>
      <protection/>
    </xf>
    <xf numFmtId="43" fontId="7" fillId="32" borderId="12" xfId="0" applyNumberFormat="1" applyFont="1" applyFill="1" applyBorder="1" applyAlignment="1" applyProtection="1">
      <alignment vertical="center"/>
      <protection/>
    </xf>
    <xf numFmtId="0" fontId="17" fillId="32" borderId="0" xfId="0" applyFont="1" applyFill="1" applyBorder="1" applyAlignment="1" applyProtection="1">
      <alignment horizontal="right" vertical="center" wrapText="1"/>
      <protection/>
    </xf>
    <xf numFmtId="43" fontId="18" fillId="32" borderId="12" xfId="0" applyNumberFormat="1" applyFont="1" applyFill="1" applyBorder="1" applyAlignment="1" applyProtection="1">
      <alignment vertical="center"/>
      <protection/>
    </xf>
    <xf numFmtId="0" fontId="3" fillId="32" borderId="17" xfId="0" applyFont="1" applyFill="1" applyBorder="1" applyAlignment="1" applyProtection="1">
      <alignment/>
      <protection/>
    </xf>
    <xf numFmtId="0" fontId="18" fillId="32" borderId="0" xfId="0" applyFont="1" applyFill="1" applyBorder="1" applyAlignment="1" applyProtection="1">
      <alignment horizontal="left" vertical="center" wrapText="1"/>
      <protection/>
    </xf>
    <xf numFmtId="43" fontId="21" fillId="32" borderId="0" xfId="0" applyNumberFormat="1" applyFont="1" applyFill="1" applyBorder="1" applyAlignment="1" applyProtection="1">
      <alignment vertical="center"/>
      <protection/>
    </xf>
    <xf numFmtId="0" fontId="3" fillId="32" borderId="21" xfId="0" applyFont="1" applyFill="1" applyBorder="1" applyAlignment="1" applyProtection="1">
      <alignment/>
      <protection/>
    </xf>
    <xf numFmtId="0" fontId="18" fillId="32" borderId="16" xfId="0" applyFont="1" applyFill="1" applyBorder="1" applyAlignment="1" applyProtection="1">
      <alignment horizontal="left" vertical="center" wrapText="1"/>
      <protection/>
    </xf>
    <xf numFmtId="0" fontId="3" fillId="32" borderId="16" xfId="0" applyFont="1" applyFill="1" applyBorder="1" applyAlignment="1" applyProtection="1">
      <alignment/>
      <protection/>
    </xf>
    <xf numFmtId="0" fontId="17" fillId="32" borderId="16" xfId="0" applyFont="1" applyFill="1" applyBorder="1" applyAlignment="1" applyProtection="1">
      <alignment horizontal="right" vertical="center" wrapText="1"/>
      <protection/>
    </xf>
    <xf numFmtId="43" fontId="8" fillId="32" borderId="16" xfId="0" applyNumberFormat="1" applyFont="1" applyFill="1" applyBorder="1" applyAlignment="1" applyProtection="1">
      <alignment vertical="center"/>
      <protection/>
    </xf>
    <xf numFmtId="43" fontId="18" fillId="32" borderId="16" xfId="0" applyNumberFormat="1" applyFont="1" applyFill="1" applyBorder="1" applyAlignment="1" applyProtection="1">
      <alignment vertical="center"/>
      <protection/>
    </xf>
    <xf numFmtId="43" fontId="18" fillId="32" borderId="32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2" borderId="27" xfId="0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 wrapText="1"/>
      <protection/>
    </xf>
    <xf numFmtId="10" fontId="0" fillId="32" borderId="0" xfId="0" applyNumberFormat="1" applyFill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0" fillId="32" borderId="21" xfId="0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horizontal="right" vertical="center" wrapText="1"/>
      <protection/>
    </xf>
    <xf numFmtId="43" fontId="8" fillId="32" borderId="14" xfId="0" applyNumberFormat="1" applyFont="1" applyFill="1" applyBorder="1" applyAlignment="1" applyProtection="1">
      <alignment vertical="center"/>
      <protection/>
    </xf>
    <xf numFmtId="43" fontId="7" fillId="32" borderId="14" xfId="44" applyFont="1" applyFill="1" applyBorder="1" applyAlignment="1" applyProtection="1">
      <alignment vertical="center"/>
      <protection/>
    </xf>
    <xf numFmtId="43" fontId="18" fillId="32" borderId="23" xfId="0" applyNumberFormat="1" applyFont="1" applyFill="1" applyBorder="1" applyAlignment="1" applyProtection="1">
      <alignment vertical="center"/>
      <protection/>
    </xf>
    <xf numFmtId="0" fontId="8" fillId="32" borderId="14" xfId="0" applyFont="1" applyFill="1" applyBorder="1" applyAlignment="1" applyProtection="1">
      <alignment horizontal="right" vertical="center" wrapText="1"/>
      <protection/>
    </xf>
    <xf numFmtId="0" fontId="57" fillId="32" borderId="14" xfId="0" applyFont="1" applyFill="1" applyBorder="1" applyAlignment="1" applyProtection="1">
      <alignment/>
      <protection/>
    </xf>
    <xf numFmtId="43" fontId="8" fillId="32" borderId="0" xfId="44" applyFont="1" applyFill="1" applyAlignment="1" applyProtection="1">
      <alignment/>
      <protection/>
    </xf>
    <xf numFmtId="0" fontId="8" fillId="32" borderId="0" xfId="0" applyFont="1" applyFill="1" applyAlignment="1" applyProtection="1">
      <alignment/>
      <protection/>
    </xf>
    <xf numFmtId="0" fontId="57" fillId="32" borderId="0" xfId="0" applyFont="1" applyFill="1" applyBorder="1" applyAlignment="1" applyProtection="1">
      <alignment/>
      <protection/>
    </xf>
    <xf numFmtId="0" fontId="18" fillId="32" borderId="0" xfId="0" applyFont="1" applyFill="1" applyBorder="1" applyAlignment="1" applyProtection="1">
      <alignment horizontal="right" vertical="center" wrapText="1"/>
      <protection/>
    </xf>
    <xf numFmtId="43" fontId="18" fillId="32" borderId="14" xfId="0" applyNumberFormat="1" applyFont="1" applyFill="1" applyBorder="1" applyAlignment="1" applyProtection="1">
      <alignment vertical="center"/>
      <protection/>
    </xf>
    <xf numFmtId="43" fontId="23" fillId="32" borderId="0" xfId="0" applyNumberFormat="1" applyFont="1" applyFill="1" applyBorder="1" applyAlignment="1" applyProtection="1">
      <alignment/>
      <protection/>
    </xf>
    <xf numFmtId="176" fontId="18" fillId="32" borderId="0" xfId="0" applyNumberFormat="1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/>
      <protection/>
    </xf>
    <xf numFmtId="9" fontId="8" fillId="32" borderId="0" xfId="50" applyFont="1" applyFill="1" applyBorder="1" applyAlignment="1" applyProtection="1">
      <alignment horizontal="center" vertical="center"/>
      <protection/>
    </xf>
    <xf numFmtId="170" fontId="8" fillId="32" borderId="0" xfId="44" applyNumberFormat="1" applyFont="1" applyFill="1" applyBorder="1" applyAlignment="1" applyProtection="1">
      <alignment vertical="center" wrapText="1"/>
      <protection/>
    </xf>
    <xf numFmtId="0" fontId="0" fillId="32" borderId="39" xfId="0" applyFill="1" applyBorder="1" applyAlignment="1" applyProtection="1">
      <alignment/>
      <protection hidden="1"/>
    </xf>
    <xf numFmtId="0" fontId="0" fillId="32" borderId="40" xfId="0" applyFill="1" applyBorder="1" applyAlignment="1" applyProtection="1">
      <alignment/>
      <protection hidden="1"/>
    </xf>
    <xf numFmtId="0" fontId="8" fillId="32" borderId="39" xfId="0" applyFont="1" applyFill="1" applyBorder="1" applyAlignment="1" applyProtection="1">
      <alignment horizontal="left" indent="1"/>
      <protection hidden="1"/>
    </xf>
    <xf numFmtId="0" fontId="23" fillId="32" borderId="0" xfId="0" applyFont="1" applyFill="1" applyBorder="1" applyAlignment="1" applyProtection="1">
      <alignment horizontal="left" indent="1"/>
      <protection/>
    </xf>
    <xf numFmtId="0" fontId="8" fillId="32" borderId="0" xfId="0" applyFont="1" applyFill="1" applyBorder="1" applyAlignment="1" applyProtection="1">
      <alignment horizontal="left" vertical="center" indent="1"/>
      <protection/>
    </xf>
    <xf numFmtId="14" fontId="8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center" vertical="center"/>
      <protection hidden="1"/>
    </xf>
    <xf numFmtId="0" fontId="0" fillId="32" borderId="28" xfId="0" applyFont="1" applyFill="1" applyBorder="1" applyAlignment="1" applyProtection="1">
      <alignment horizontal="left" vertical="center" wrapText="1" indent="1"/>
      <protection hidden="1"/>
    </xf>
    <xf numFmtId="171" fontId="0" fillId="32" borderId="0" xfId="0" applyNumberFormat="1" applyFont="1" applyFill="1" applyBorder="1" applyAlignment="1" applyProtection="1">
      <alignment vertical="center"/>
      <protection hidden="1"/>
    </xf>
    <xf numFmtId="43" fontId="0" fillId="32" borderId="0" xfId="0" applyNumberFormat="1" applyFont="1" applyFill="1" applyBorder="1" applyAlignment="1" applyProtection="1">
      <alignment horizontal="center" vertical="top"/>
      <protection hidden="1"/>
    </xf>
    <xf numFmtId="43" fontId="0" fillId="32" borderId="0" xfId="44" applyFont="1" applyFill="1" applyBorder="1" applyAlignment="1" applyProtection="1">
      <alignment horizontal="center" vertical="center"/>
      <protection hidden="1"/>
    </xf>
    <xf numFmtId="43" fontId="0" fillId="32" borderId="16" xfId="44" applyFont="1" applyFill="1" applyBorder="1" applyAlignment="1" applyProtection="1">
      <alignment horizontal="left" vertical="center"/>
      <protection hidden="1"/>
    </xf>
    <xf numFmtId="0" fontId="0" fillId="32" borderId="16" xfId="0" applyFont="1" applyFill="1" applyBorder="1" applyAlignment="1" applyProtection="1">
      <alignment vertical="center" wrapText="1"/>
      <protection hidden="1"/>
    </xf>
    <xf numFmtId="43" fontId="0" fillId="32" borderId="16" xfId="44" applyFont="1" applyFill="1" applyBorder="1" applyAlignment="1" applyProtection="1">
      <alignment horizontal="center" vertical="center"/>
      <protection hidden="1"/>
    </xf>
    <xf numFmtId="43" fontId="0" fillId="32" borderId="0" xfId="44" applyFont="1" applyFill="1" applyBorder="1" applyAlignment="1" applyProtection="1">
      <alignment horizontal="left" vertical="center"/>
      <protection hidden="1"/>
    </xf>
    <xf numFmtId="9" fontId="0" fillId="32" borderId="0" xfId="0" applyNumberFormat="1" applyFont="1" applyFill="1" applyBorder="1" applyAlignment="1" applyProtection="1">
      <alignment horizontal="left" vertical="center"/>
      <protection hidden="1"/>
    </xf>
    <xf numFmtId="9" fontId="0" fillId="32" borderId="0" xfId="0" applyNumberFormat="1" applyFont="1" applyFill="1" applyBorder="1" applyAlignment="1" applyProtection="1">
      <alignment horizontal="center" vertical="center"/>
      <protection hidden="1"/>
    </xf>
    <xf numFmtId="10" fontId="0" fillId="32" borderId="0" xfId="44" applyNumberFormat="1" applyFont="1" applyFill="1" applyBorder="1" applyAlignment="1" applyProtection="1">
      <alignment horizontal="center" vertical="center" wrapText="1"/>
      <protection hidden="1"/>
    </xf>
    <xf numFmtId="10" fontId="0" fillId="32" borderId="0" xfId="0" applyNumberFormat="1" applyFont="1" applyFill="1" applyBorder="1" applyAlignment="1" applyProtection="1">
      <alignment horizontal="center" vertical="center"/>
      <protection hidden="1"/>
    </xf>
    <xf numFmtId="9" fontId="0" fillId="32" borderId="0" xfId="50" applyFont="1" applyFill="1" applyBorder="1" applyAlignment="1" applyProtection="1">
      <alignment horizontal="center" vertical="center"/>
      <protection hidden="1"/>
    </xf>
    <xf numFmtId="1" fontId="0" fillId="32" borderId="0" xfId="50" applyNumberFormat="1" applyFont="1" applyFill="1" applyBorder="1" applyAlignment="1" applyProtection="1">
      <alignment horizontal="right" vertical="center"/>
      <protection hidden="1"/>
    </xf>
    <xf numFmtId="43" fontId="0" fillId="32" borderId="16" xfId="0" applyNumberFormat="1" applyFont="1" applyFill="1" applyBorder="1" applyAlignment="1" applyProtection="1">
      <alignment vertical="center" wrapText="1"/>
      <protection hidden="1"/>
    </xf>
    <xf numFmtId="0" fontId="0" fillId="32" borderId="0" xfId="0" applyFont="1" applyFill="1" applyAlignment="1" applyProtection="1">
      <alignment vertical="center" wrapText="1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0" fontId="0" fillId="32" borderId="0" xfId="44" applyNumberFormat="1" applyFont="1" applyFill="1" applyBorder="1" applyAlignment="1" applyProtection="1">
      <alignment horizontal="center" vertical="center" wrapText="1"/>
      <protection hidden="1"/>
    </xf>
    <xf numFmtId="170" fontId="0" fillId="32" borderId="0" xfId="44" applyNumberFormat="1" applyFont="1" applyFill="1" applyBorder="1" applyAlignment="1" applyProtection="1">
      <alignment wrapText="1"/>
      <protection hidden="1"/>
    </xf>
    <xf numFmtId="43" fontId="0" fillId="32" borderId="0" xfId="44" applyFont="1" applyFill="1" applyBorder="1" applyAlignment="1" applyProtection="1">
      <alignment wrapText="1"/>
      <protection hidden="1"/>
    </xf>
    <xf numFmtId="43" fontId="0" fillId="32" borderId="0" xfId="0" applyNumberFormat="1" applyFont="1" applyFill="1" applyBorder="1" applyAlignment="1" applyProtection="1">
      <alignment/>
      <protection hidden="1"/>
    </xf>
    <xf numFmtId="9" fontId="0" fillId="32" borderId="17" xfId="0" applyNumberFormat="1" applyFont="1" applyFill="1" applyBorder="1" applyAlignment="1" applyProtection="1">
      <alignment horizontal="left" vertical="center"/>
      <protection hidden="1"/>
    </xf>
    <xf numFmtId="9" fontId="0" fillId="32" borderId="17" xfId="0" applyNumberFormat="1" applyFont="1" applyFill="1" applyBorder="1" applyAlignment="1" applyProtection="1">
      <alignment horizontal="left"/>
      <protection hidden="1"/>
    </xf>
    <xf numFmtId="9" fontId="0" fillId="32" borderId="21" xfId="0" applyNumberFormat="1" applyFont="1" applyFill="1" applyBorder="1" applyAlignment="1" applyProtection="1">
      <alignment horizontal="center"/>
      <protection hidden="1"/>
    </xf>
    <xf numFmtId="9" fontId="0" fillId="32" borderId="16" xfId="0" applyNumberFormat="1" applyFont="1" applyFill="1" applyBorder="1" applyAlignment="1" applyProtection="1">
      <alignment horizontal="center" vertical="center"/>
      <protection hidden="1"/>
    </xf>
    <xf numFmtId="0" fontId="0" fillId="32" borderId="16" xfId="0" applyFont="1" applyFill="1" applyBorder="1" applyAlignment="1" applyProtection="1">
      <alignment/>
      <protection hidden="1"/>
    </xf>
    <xf numFmtId="0" fontId="0" fillId="32" borderId="32" xfId="0" applyFont="1" applyFill="1" applyBorder="1" applyAlignment="1" applyProtection="1">
      <alignment/>
      <protection hidden="1"/>
    </xf>
    <xf numFmtId="0" fontId="0" fillId="32" borderId="17" xfId="0" applyFont="1" applyFill="1" applyBorder="1" applyAlignment="1" applyProtection="1">
      <alignment vertic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43" fontId="0" fillId="32" borderId="16" xfId="0" applyNumberFormat="1" applyFont="1" applyFill="1" applyBorder="1" applyAlignment="1" applyProtection="1">
      <alignment/>
      <protection hidden="1"/>
    </xf>
    <xf numFmtId="10" fontId="0" fillId="32" borderId="16" xfId="0" applyNumberFormat="1" applyFont="1" applyFill="1" applyBorder="1" applyAlignment="1" applyProtection="1">
      <alignment/>
      <protection hidden="1"/>
    </xf>
    <xf numFmtId="171" fontId="0" fillId="32" borderId="0" xfId="0" applyNumberFormat="1" applyFont="1" applyFill="1" applyBorder="1" applyAlignment="1" applyProtection="1">
      <alignment/>
      <protection hidden="1"/>
    </xf>
    <xf numFmtId="171" fontId="0" fillId="32" borderId="17" xfId="0" applyNumberFormat="1" applyFont="1" applyFill="1" applyBorder="1" applyAlignment="1" applyProtection="1">
      <alignment horizontal="center"/>
      <protection hidden="1"/>
    </xf>
    <xf numFmtId="171" fontId="0" fillId="32" borderId="0" xfId="0" applyNumberFormat="1" applyFont="1" applyFill="1" applyBorder="1" applyAlignment="1" applyProtection="1">
      <alignment horizontal="center"/>
      <protection hidden="1"/>
    </xf>
    <xf numFmtId="0" fontId="0" fillId="32" borderId="12" xfId="0" applyFont="1" applyFill="1" applyBorder="1" applyAlignment="1" applyProtection="1">
      <alignment/>
      <protection hidden="1"/>
    </xf>
    <xf numFmtId="171" fontId="0" fillId="32" borderId="17" xfId="0" applyNumberFormat="1" applyFont="1" applyFill="1" applyBorder="1" applyAlignment="1" applyProtection="1">
      <alignment/>
      <protection hidden="1"/>
    </xf>
    <xf numFmtId="10" fontId="0" fillId="32" borderId="0" xfId="0" applyNumberFormat="1" applyFont="1" applyFill="1" applyBorder="1" applyAlignment="1" applyProtection="1">
      <alignment horizontal="center"/>
      <protection hidden="1"/>
    </xf>
    <xf numFmtId="171" fontId="0" fillId="32" borderId="17" xfId="0" applyNumberFormat="1" applyFont="1" applyFill="1" applyBorder="1" applyAlignment="1" applyProtection="1">
      <alignment vertical="center"/>
      <protection hidden="1"/>
    </xf>
    <xf numFmtId="43" fontId="0" fillId="32" borderId="38" xfId="0" applyNumberFormat="1" applyFont="1" applyFill="1" applyBorder="1" applyAlignment="1" applyProtection="1">
      <alignment horizontal="center" vertical="center"/>
      <protection hidden="1"/>
    </xf>
    <xf numFmtId="171" fontId="0" fillId="32" borderId="38" xfId="0" applyNumberFormat="1" applyFont="1" applyFill="1" applyBorder="1" applyAlignment="1" applyProtection="1">
      <alignment vertical="center"/>
      <protection hidden="1"/>
    </xf>
    <xf numFmtId="0" fontId="0" fillId="32" borderId="21" xfId="0" applyFont="1" applyFill="1" applyBorder="1" applyAlignment="1" applyProtection="1">
      <alignment vertical="center"/>
      <protection hidden="1"/>
    </xf>
    <xf numFmtId="0" fontId="0" fillId="32" borderId="16" xfId="0" applyFont="1" applyFill="1" applyBorder="1" applyAlignment="1" applyProtection="1">
      <alignment vertical="center"/>
      <protection hidden="1"/>
    </xf>
    <xf numFmtId="10" fontId="0" fillId="32" borderId="16" xfId="0" applyNumberFormat="1" applyFont="1" applyFill="1" applyBorder="1" applyAlignment="1" applyProtection="1">
      <alignment horizontal="center" vertical="center"/>
      <protection hidden="1"/>
    </xf>
    <xf numFmtId="10" fontId="0" fillId="32" borderId="16" xfId="0" applyNumberFormat="1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vertical="top"/>
      <protection hidden="1"/>
    </xf>
    <xf numFmtId="0" fontId="0" fillId="32" borderId="17" xfId="0" applyFont="1" applyFill="1" applyBorder="1" applyAlignment="1" applyProtection="1">
      <alignment vertical="top"/>
      <protection hidden="1"/>
    </xf>
    <xf numFmtId="43" fontId="0" fillId="32" borderId="0" xfId="50" applyNumberFormat="1" applyFont="1" applyFill="1" applyBorder="1" applyAlignment="1" applyProtection="1">
      <alignment horizontal="center" vertical="center"/>
      <protection hidden="1"/>
    </xf>
    <xf numFmtId="9" fontId="0" fillId="32" borderId="16" xfId="50" applyFont="1" applyFill="1" applyBorder="1" applyAlignment="1" applyProtection="1">
      <alignment horizontal="center" vertical="center"/>
      <protection hidden="1"/>
    </xf>
    <xf numFmtId="0" fontId="0" fillId="32" borderId="21" xfId="0" applyFont="1" applyFill="1" applyBorder="1" applyAlignment="1" applyProtection="1">
      <alignment/>
      <protection hidden="1"/>
    </xf>
    <xf numFmtId="44" fontId="0" fillId="32" borderId="0" xfId="61" applyFont="1" applyFill="1" applyBorder="1" applyAlignment="1" applyProtection="1">
      <alignment/>
      <protection hidden="1"/>
    </xf>
    <xf numFmtId="44" fontId="0" fillId="32" borderId="12" xfId="61" applyFont="1" applyFill="1" applyBorder="1" applyAlignment="1" applyProtection="1">
      <alignment/>
      <protection hidden="1"/>
    </xf>
    <xf numFmtId="44" fontId="0" fillId="32" borderId="14" xfId="61" applyFont="1" applyFill="1" applyBorder="1" applyAlignment="1" applyProtection="1">
      <alignment/>
      <protection hidden="1"/>
    </xf>
    <xf numFmtId="44" fontId="0" fillId="32" borderId="23" xfId="61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0" fontId="0" fillId="32" borderId="0" xfId="0" applyNumberForma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175" fontId="0" fillId="32" borderId="0" xfId="0" applyNumberFormat="1" applyFont="1" applyFill="1" applyBorder="1" applyAlignment="1" applyProtection="1">
      <alignment horizontal="center" vertical="center"/>
      <protection hidden="1"/>
    </xf>
    <xf numFmtId="0" fontId="8" fillId="34" borderId="23" xfId="0" applyFont="1" applyFill="1" applyBorder="1" applyAlignment="1" applyProtection="1">
      <alignment horizontal="left" vertical="center" indent="1"/>
      <protection/>
    </xf>
    <xf numFmtId="0" fontId="12" fillId="33" borderId="22" xfId="0" applyFont="1" applyFill="1" applyBorder="1" applyAlignment="1" applyProtection="1">
      <alignment vertical="top"/>
      <protection hidden="1"/>
    </xf>
    <xf numFmtId="0" fontId="27" fillId="32" borderId="0" xfId="0" applyFont="1" applyFill="1" applyBorder="1" applyAlignment="1" applyProtection="1">
      <alignment vertical="top"/>
      <protection hidden="1"/>
    </xf>
    <xf numFmtId="0" fontId="0" fillId="32" borderId="0" xfId="0" applyFill="1" applyBorder="1" applyAlignment="1" applyProtection="1">
      <alignment vertical="top"/>
      <protection hidden="1"/>
    </xf>
    <xf numFmtId="0" fontId="8" fillId="33" borderId="0" xfId="0" applyFont="1" applyFill="1" applyBorder="1" applyAlignment="1" applyProtection="1">
      <alignment horizontal="center" vertical="top"/>
      <protection hidden="1"/>
    </xf>
    <xf numFmtId="0" fontId="0" fillId="33" borderId="0" xfId="0" applyFill="1" applyAlignment="1" applyProtection="1">
      <alignment vertical="top"/>
      <protection hidden="1"/>
    </xf>
    <xf numFmtId="0" fontId="1" fillId="33" borderId="0" xfId="0" applyFont="1" applyFill="1" applyAlignment="1" applyProtection="1">
      <alignment vertical="top"/>
      <protection hidden="1"/>
    </xf>
    <xf numFmtId="0" fontId="1" fillId="33" borderId="0" xfId="0" applyFont="1" applyFill="1" applyAlignment="1" applyProtection="1">
      <alignment horizontal="center" vertical="top"/>
      <protection hidden="1"/>
    </xf>
    <xf numFmtId="175" fontId="8" fillId="33" borderId="0" xfId="42" applyNumberFormat="1" applyFont="1" applyFill="1" applyAlignment="1" applyProtection="1">
      <alignment vertical="top"/>
      <protection hidden="1"/>
    </xf>
    <xf numFmtId="171" fontId="8" fillId="33" borderId="0" xfId="0" applyNumberFormat="1" applyFont="1" applyFill="1" applyAlignment="1" applyProtection="1">
      <alignment vertical="top"/>
      <protection hidden="1"/>
    </xf>
    <xf numFmtId="0" fontId="0" fillId="33" borderId="0" xfId="0" applyFill="1" applyBorder="1" applyAlignment="1" applyProtection="1">
      <alignment horizontal="left" vertical="top"/>
      <protection hidden="1"/>
    </xf>
    <xf numFmtId="0" fontId="2" fillId="33" borderId="0" xfId="0" applyFont="1" applyFill="1" applyAlignment="1" applyProtection="1">
      <alignment horizontal="center" vertical="top"/>
      <protection hidden="1"/>
    </xf>
    <xf numFmtId="0" fontId="29" fillId="0" borderId="0" xfId="0" applyFont="1" applyFill="1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14" fontId="52" fillId="32" borderId="0" xfId="0" applyNumberFormat="1" applyFont="1" applyFill="1" applyBorder="1" applyAlignment="1" applyProtection="1">
      <alignment/>
      <protection hidden="1"/>
    </xf>
    <xf numFmtId="14" fontId="0" fillId="32" borderId="0" xfId="0" applyNumberFormat="1" applyFont="1" applyFill="1" applyBorder="1" applyAlignment="1" applyProtection="1">
      <alignment/>
      <protection hidden="1"/>
    </xf>
    <xf numFmtId="14" fontId="0" fillId="32" borderId="20" xfId="0" applyNumberFormat="1" applyFont="1" applyFill="1" applyBorder="1" applyAlignment="1" applyProtection="1">
      <alignment/>
      <protection hidden="1"/>
    </xf>
    <xf numFmtId="14" fontId="0" fillId="32" borderId="0" xfId="0" applyNumberFormat="1" applyFont="1" applyFill="1" applyBorder="1" applyAlignment="1" applyProtection="1">
      <alignment/>
      <protection hidden="1"/>
    </xf>
    <xf numFmtId="0" fontId="8" fillId="32" borderId="23" xfId="0" applyFont="1" applyFill="1" applyBorder="1" applyAlignment="1" applyProtection="1">
      <alignment horizontal="left" vertical="center" indent="1"/>
      <protection/>
    </xf>
    <xf numFmtId="0" fontId="23" fillId="32" borderId="17" xfId="0" applyFont="1" applyFill="1" applyBorder="1" applyAlignment="1" applyProtection="1">
      <alignment horizontal="left" vertical="center" indent="1"/>
      <protection/>
    </xf>
    <xf numFmtId="0" fontId="23" fillId="32" borderId="0" xfId="0" applyFont="1" applyFill="1" applyBorder="1" applyAlignment="1" applyProtection="1">
      <alignment horizontal="left" vertical="center" indent="1"/>
      <protection/>
    </xf>
    <xf numFmtId="9" fontId="0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Border="1" applyAlignment="1" applyProtection="1">
      <alignment horizontal="left" inden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43" fontId="5" fillId="32" borderId="0" xfId="0" applyNumberFormat="1" applyFont="1" applyFill="1" applyBorder="1" applyAlignment="1" applyProtection="1">
      <alignment vertical="center"/>
      <protection hidden="1"/>
    </xf>
    <xf numFmtId="43" fontId="5" fillId="32" borderId="0" xfId="0" applyNumberFormat="1" applyFont="1" applyFill="1" applyBorder="1" applyAlignment="1" applyProtection="1">
      <alignment/>
      <protection hidden="1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2" fillId="32" borderId="0" xfId="0" applyFont="1" applyFill="1" applyBorder="1" applyAlignment="1" applyProtection="1">
      <alignment vertical="center" wrapText="1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Border="1" applyAlignment="1" applyProtection="1">
      <alignment vertical="center"/>
      <protection hidden="1"/>
    </xf>
    <xf numFmtId="43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0" fontId="3" fillId="0" borderId="0" xfId="50" applyNumberFormat="1" applyFont="1" applyAlignment="1" applyProtection="1">
      <alignment horizontal="center"/>
      <protection hidden="1"/>
    </xf>
    <xf numFmtId="0" fontId="12" fillId="32" borderId="0" xfId="0" applyFont="1" applyFill="1" applyBorder="1" applyAlignment="1" applyProtection="1">
      <alignment horizontal="center"/>
      <protection hidden="1"/>
    </xf>
    <xf numFmtId="0" fontId="12" fillId="32" borderId="12" xfId="0" applyFont="1" applyFill="1" applyBorder="1" applyAlignment="1" applyProtection="1">
      <alignment horizontal="center"/>
      <protection hidden="1"/>
    </xf>
    <xf numFmtId="0" fontId="64" fillId="27" borderId="0" xfId="43" applyFont="1" applyBorder="1" applyAlignment="1">
      <alignment horizontal="center"/>
    </xf>
    <xf numFmtId="174" fontId="65" fillId="4" borderId="11" xfId="50" applyNumberFormat="1" applyFont="1" applyFill="1" applyBorder="1" applyAlignment="1">
      <alignment horizontal="center"/>
    </xf>
    <xf numFmtId="174" fontId="65" fillId="4" borderId="0" xfId="50" applyNumberFormat="1" applyFont="1" applyFill="1" applyBorder="1" applyAlignment="1">
      <alignment horizontal="center"/>
    </xf>
    <xf numFmtId="10" fontId="65" fillId="31" borderId="11" xfId="60" applyNumberFormat="1" applyFont="1" applyBorder="1" applyAlignment="1">
      <alignment horizontal="center"/>
    </xf>
    <xf numFmtId="10" fontId="65" fillId="31" borderId="0" xfId="6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43" fontId="93" fillId="28" borderId="0" xfId="47" applyNumberFormat="1" applyAlignment="1" applyProtection="1">
      <alignment horizontal="center"/>
      <protection hidden="1"/>
    </xf>
    <xf numFmtId="0" fontId="93" fillId="28" borderId="0" xfId="47" applyAlignment="1" applyProtection="1">
      <alignment horizontal="center"/>
      <protection hidden="1"/>
    </xf>
    <xf numFmtId="0" fontId="93" fillId="28" borderId="0" xfId="47" applyBorder="1" applyAlignment="1" applyProtection="1">
      <alignment horizontal="center"/>
      <protection hidden="1"/>
    </xf>
    <xf numFmtId="10" fontId="88" fillId="26" borderId="0" xfId="41" applyNumberFormat="1" applyAlignment="1" applyProtection="1">
      <alignment horizontal="center"/>
      <protection hidden="1"/>
    </xf>
    <xf numFmtId="0" fontId="91" fillId="21" borderId="0" xfId="36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32" borderId="41" xfId="0" applyFont="1" applyFill="1" applyBorder="1" applyAlignment="1" applyProtection="1">
      <alignment horizontal="center" vertical="center"/>
      <protection hidden="1"/>
    </xf>
    <xf numFmtId="43" fontId="61" fillId="23" borderId="42" xfId="38" applyNumberFormat="1" applyFont="1" applyBorder="1" applyAlignment="1" applyProtection="1">
      <alignment horizontal="center" vertical="center"/>
      <protection hidden="1"/>
    </xf>
    <xf numFmtId="0" fontId="8" fillId="32" borderId="43" xfId="0" applyFont="1" applyFill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175" fontId="101" fillId="26" borderId="45" xfId="41" applyNumberFormat="1" applyFont="1" applyBorder="1" applyAlignment="1" applyProtection="1">
      <alignment horizontal="center" vertical="center"/>
      <protection hidden="1"/>
    </xf>
    <xf numFmtId="175" fontId="101" fillId="26" borderId="46" xfId="41" applyNumberFormat="1" applyFont="1" applyBorder="1" applyAlignment="1" applyProtection="1">
      <alignment horizontal="center" vertical="center"/>
      <protection hidden="1"/>
    </xf>
    <xf numFmtId="175" fontId="101" fillId="26" borderId="47" xfId="41" applyNumberFormat="1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43" fontId="104" fillId="35" borderId="14" xfId="42" applyNumberFormat="1" applyFont="1" applyFill="1" applyBorder="1" applyAlignment="1" applyProtection="1">
      <alignment horizontal="center" vertical="center"/>
      <protection hidden="1" locked="0"/>
    </xf>
    <xf numFmtId="43" fontId="104" fillId="35" borderId="23" xfId="42" applyNumberFormat="1" applyFont="1" applyFill="1" applyBorder="1" applyAlignment="1" applyProtection="1">
      <alignment horizontal="center" vertical="center"/>
      <protection hidden="1" locked="0"/>
    </xf>
    <xf numFmtId="43" fontId="0" fillId="32" borderId="14" xfId="0" applyNumberFormat="1" applyFont="1" applyFill="1" applyBorder="1" applyAlignment="1" applyProtection="1">
      <alignment horizontal="center" vertical="center"/>
      <protection/>
    </xf>
    <xf numFmtId="43" fontId="0" fillId="32" borderId="23" xfId="0" applyNumberFormat="1" applyFont="1" applyFill="1" applyBorder="1" applyAlignment="1" applyProtection="1">
      <alignment horizontal="center" vertical="center"/>
      <protection/>
    </xf>
    <xf numFmtId="43" fontId="61" fillId="23" borderId="49" xfId="38" applyNumberFormat="1" applyFont="1" applyBorder="1" applyAlignment="1" applyProtection="1">
      <alignment horizontal="center" vertical="center"/>
      <protection hidden="1"/>
    </xf>
    <xf numFmtId="43" fontId="61" fillId="23" borderId="48" xfId="38" applyNumberFormat="1" applyFont="1" applyBorder="1" applyAlignment="1" applyProtection="1">
      <alignment horizontal="center" vertical="center"/>
      <protection hidden="1"/>
    </xf>
    <xf numFmtId="43" fontId="61" fillId="23" borderId="50" xfId="38" applyNumberFormat="1" applyFont="1" applyBorder="1" applyAlignment="1" applyProtection="1">
      <alignment horizontal="center" vertical="center"/>
      <protection hidden="1"/>
    </xf>
    <xf numFmtId="175" fontId="101" fillId="26" borderId="51" xfId="41" applyNumberFormat="1" applyFont="1" applyBorder="1" applyAlignment="1" applyProtection="1">
      <alignment horizontal="center" vertical="center"/>
      <protection hidden="1"/>
    </xf>
    <xf numFmtId="175" fontId="101" fillId="26" borderId="52" xfId="41" applyNumberFormat="1" applyFont="1" applyBorder="1" applyAlignment="1" applyProtection="1">
      <alignment horizontal="center" vertical="center"/>
      <protection hidden="1"/>
    </xf>
    <xf numFmtId="175" fontId="101" fillId="26" borderId="53" xfId="41" applyNumberFormat="1" applyFont="1" applyBorder="1" applyAlignment="1" applyProtection="1">
      <alignment horizontal="center" vertical="center"/>
      <protection hidden="1"/>
    </xf>
    <xf numFmtId="14" fontId="0" fillId="32" borderId="54" xfId="44" applyNumberFormat="1" applyFont="1" applyFill="1" applyBorder="1" applyAlignment="1" applyProtection="1">
      <alignment horizontal="center" vertical="center" wrapText="1"/>
      <protection hidden="1" locked="0"/>
    </xf>
    <xf numFmtId="43" fontId="0" fillId="32" borderId="55" xfId="44" applyFont="1" applyFill="1" applyBorder="1" applyAlignment="1" applyProtection="1">
      <alignment horizontal="center" vertical="center"/>
      <protection hidden="1"/>
    </xf>
    <xf numFmtId="43" fontId="0" fillId="32" borderId="56" xfId="44" applyFont="1" applyFill="1" applyBorder="1" applyAlignment="1" applyProtection="1">
      <alignment horizontal="center" vertical="center"/>
      <protection hidden="1"/>
    </xf>
    <xf numFmtId="43" fontId="46" fillId="32" borderId="57" xfId="44" applyFont="1" applyFill="1" applyBorder="1" applyAlignment="1" applyProtection="1">
      <alignment horizontal="center" vertical="center"/>
      <protection hidden="1"/>
    </xf>
    <xf numFmtId="14" fontId="0" fillId="32" borderId="58" xfId="44" applyNumberFormat="1" applyFont="1" applyFill="1" applyBorder="1" applyAlignment="1" applyProtection="1">
      <alignment horizontal="center" vertical="center" wrapText="1"/>
      <protection hidden="1" locked="0"/>
    </xf>
    <xf numFmtId="14" fontId="0" fillId="32" borderId="59" xfId="44" applyNumberFormat="1" applyFont="1" applyFill="1" applyBorder="1" applyAlignment="1" applyProtection="1">
      <alignment horizontal="center" vertical="center" wrapText="1"/>
      <protection hidden="1" locked="0"/>
    </xf>
    <xf numFmtId="14" fontId="0" fillId="32" borderId="60" xfId="44" applyNumberFormat="1" applyFont="1" applyFill="1" applyBorder="1" applyAlignment="1" applyProtection="1">
      <alignment horizontal="center" vertical="center" wrapText="1"/>
      <protection hidden="1" locked="0"/>
    </xf>
    <xf numFmtId="14" fontId="0" fillId="32" borderId="58" xfId="44" applyNumberFormat="1" applyFont="1" applyFill="1" applyBorder="1" applyAlignment="1" applyProtection="1">
      <alignment horizontal="center" vertical="center" wrapText="1"/>
      <protection hidden="1"/>
    </xf>
    <xf numFmtId="14" fontId="0" fillId="32" borderId="59" xfId="44" applyNumberFormat="1" applyFont="1" applyFill="1" applyBorder="1" applyAlignment="1" applyProtection="1">
      <alignment horizontal="center" vertical="center" wrapText="1"/>
      <protection hidden="1"/>
    </xf>
    <xf numFmtId="14" fontId="0" fillId="32" borderId="60" xfId="44" applyNumberFormat="1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 applyProtection="1">
      <alignment horizontal="center"/>
      <protection hidden="1"/>
    </xf>
    <xf numFmtId="14" fontId="61" fillId="25" borderId="61" xfId="40" applyNumberFormat="1" applyFont="1" applyBorder="1" applyAlignment="1" applyProtection="1">
      <alignment horizontal="center" vertical="center" wrapText="1"/>
      <protection hidden="1" locked="0"/>
    </xf>
    <xf numFmtId="14" fontId="61" fillId="25" borderId="62" xfId="40" applyNumberFormat="1" applyFont="1" applyBorder="1" applyAlignment="1" applyProtection="1">
      <alignment horizontal="center" vertical="center" wrapText="1"/>
      <protection hidden="1" locked="0"/>
    </xf>
    <xf numFmtId="14" fontId="61" fillId="25" borderId="63" xfId="40" applyNumberFormat="1" applyFont="1" applyBorder="1" applyAlignment="1" applyProtection="1">
      <alignment horizontal="center" vertical="center" wrapText="1"/>
      <protection hidden="1" locked="0"/>
    </xf>
    <xf numFmtId="14" fontId="0" fillId="32" borderId="64" xfId="44" applyNumberFormat="1" applyFont="1" applyFill="1" applyBorder="1" applyAlignment="1" applyProtection="1">
      <alignment horizontal="center" vertical="center" wrapText="1"/>
      <protection hidden="1" locked="0"/>
    </xf>
    <xf numFmtId="14" fontId="0" fillId="32" borderId="65" xfId="44" applyNumberFormat="1" applyFont="1" applyFill="1" applyBorder="1" applyAlignment="1" applyProtection="1">
      <alignment horizontal="center" vertical="center" wrapText="1"/>
      <protection hidden="1" locked="0"/>
    </xf>
    <xf numFmtId="14" fontId="0" fillId="32" borderId="66" xfId="44" applyNumberFormat="1" applyFont="1" applyFill="1" applyBorder="1" applyAlignment="1" applyProtection="1">
      <alignment horizontal="center" vertical="center" wrapText="1"/>
      <protection hidden="1" locked="0"/>
    </xf>
    <xf numFmtId="43" fontId="0" fillId="32" borderId="0" xfId="44" applyFont="1" applyFill="1" applyBorder="1" applyAlignment="1" applyProtection="1">
      <alignment horizontal="center" vertical="center"/>
      <protection hidden="1"/>
    </xf>
    <xf numFmtId="43" fontId="0" fillId="32" borderId="28" xfId="44" applyFont="1" applyFill="1" applyBorder="1" applyAlignment="1" applyProtection="1">
      <alignment horizontal="center" vertical="center"/>
      <protection hidden="1"/>
    </xf>
    <xf numFmtId="43" fontId="12" fillId="32" borderId="0" xfId="44" applyNumberFormat="1" applyFont="1" applyFill="1" applyBorder="1" applyAlignment="1" applyProtection="1">
      <alignment vertical="center"/>
      <protection hidden="1"/>
    </xf>
    <xf numFmtId="43" fontId="0" fillId="32" borderId="16" xfId="0" applyNumberFormat="1" applyFont="1" applyFill="1" applyBorder="1" applyAlignment="1" applyProtection="1">
      <alignment vertical="center" wrapText="1"/>
      <protection hidden="1"/>
    </xf>
    <xf numFmtId="43" fontId="51" fillId="32" borderId="13" xfId="0" applyNumberFormat="1" applyFont="1" applyFill="1" applyBorder="1" applyAlignment="1" applyProtection="1">
      <alignment vertical="center" wrapText="1"/>
      <protection hidden="1"/>
    </xf>
    <xf numFmtId="43" fontId="51" fillId="32" borderId="14" xfId="0" applyNumberFormat="1" applyFont="1" applyFill="1" applyBorder="1" applyAlignment="1" applyProtection="1">
      <alignment vertical="center" wrapText="1"/>
      <protection hidden="1"/>
    </xf>
    <xf numFmtId="43" fontId="51" fillId="32" borderId="23" xfId="0" applyNumberFormat="1" applyFont="1" applyFill="1" applyBorder="1" applyAlignment="1" applyProtection="1">
      <alignment vertical="center" wrapText="1"/>
      <protection hidden="1"/>
    </xf>
    <xf numFmtId="43" fontId="0" fillId="32" borderId="0" xfId="0" applyNumberFormat="1" applyFont="1" applyFill="1" applyBorder="1" applyAlignment="1" applyProtection="1">
      <alignment vertical="center" wrapText="1"/>
      <protection hidden="1"/>
    </xf>
    <xf numFmtId="43" fontId="61" fillId="31" borderId="42" xfId="60" applyNumberFormat="1" applyFont="1" applyBorder="1" applyAlignment="1" applyProtection="1">
      <alignment vertical="center"/>
      <protection hidden="1"/>
    </xf>
    <xf numFmtId="43" fontId="12" fillId="32" borderId="0" xfId="0" applyNumberFormat="1" applyFont="1" applyFill="1" applyBorder="1" applyAlignment="1" applyProtection="1">
      <alignment vertical="center"/>
      <protection hidden="1"/>
    </xf>
    <xf numFmtId="43" fontId="60" fillId="36" borderId="42" xfId="39" applyNumberFormat="1" applyFont="1" applyFill="1" applyBorder="1" applyAlignment="1" applyProtection="1">
      <alignment vertical="center"/>
      <protection hidden="1"/>
    </xf>
    <xf numFmtId="43" fontId="0" fillId="32" borderId="54" xfId="44" applyFont="1" applyFill="1" applyBorder="1" applyAlignment="1" applyProtection="1">
      <alignment horizontal="center" vertical="center" wrapText="1"/>
      <protection hidden="1"/>
    </xf>
    <xf numFmtId="43" fontId="61" fillId="20" borderId="3" xfId="35" applyNumberFormat="1" applyFont="1" applyAlignment="1" applyProtection="1">
      <alignment vertical="center"/>
      <protection hidden="1"/>
    </xf>
    <xf numFmtId="43" fontId="0" fillId="32" borderId="54" xfId="44" applyFont="1" applyFill="1" applyBorder="1" applyAlignment="1" applyProtection="1">
      <alignment horizontal="center" vertical="center" wrapText="1"/>
      <protection hidden="1" locked="0"/>
    </xf>
    <xf numFmtId="0" fontId="5" fillId="32" borderId="17" xfId="0" applyFont="1" applyFill="1" applyBorder="1" applyAlignment="1" applyProtection="1">
      <alignment horizontal="left" indent="1"/>
      <protection hidden="1"/>
    </xf>
    <xf numFmtId="0" fontId="5" fillId="32" borderId="0" xfId="0" applyFont="1" applyFill="1" applyBorder="1" applyAlignment="1" applyProtection="1">
      <alignment horizontal="left" indent="1"/>
      <protection hidden="1"/>
    </xf>
    <xf numFmtId="14" fontId="17" fillId="32" borderId="58" xfId="44" applyNumberFormat="1" applyFont="1" applyFill="1" applyBorder="1" applyAlignment="1" applyProtection="1">
      <alignment horizontal="center" vertical="center" wrapText="1"/>
      <protection hidden="1"/>
    </xf>
    <xf numFmtId="14" fontId="17" fillId="32" borderId="59" xfId="44" applyNumberFormat="1" applyFont="1" applyFill="1" applyBorder="1" applyAlignment="1" applyProtection="1">
      <alignment horizontal="center" vertical="center" wrapText="1"/>
      <protection hidden="1"/>
    </xf>
    <xf numFmtId="14" fontId="17" fillId="32" borderId="60" xfId="44" applyNumberFormat="1" applyFont="1" applyFill="1" applyBorder="1" applyAlignment="1" applyProtection="1">
      <alignment horizontal="center" vertical="center" wrapText="1"/>
      <protection hidden="1"/>
    </xf>
    <xf numFmtId="0" fontId="17" fillId="32" borderId="0" xfId="0" applyFont="1" applyFill="1" applyBorder="1" applyAlignment="1" applyProtection="1">
      <alignment horizontal="right" vertical="center" wrapText="1"/>
      <protection/>
    </xf>
    <xf numFmtId="43" fontId="61" fillId="10" borderId="42" xfId="23" applyNumberFormat="1" applyFont="1" applyBorder="1" applyAlignment="1" applyProtection="1">
      <alignment vertical="center"/>
      <protection hidden="1"/>
    </xf>
    <xf numFmtId="170" fontId="54" fillId="32" borderId="54" xfId="44" applyNumberFormat="1" applyFont="1" applyFill="1" applyBorder="1" applyAlignment="1" applyProtection="1">
      <alignment horizontal="center" vertical="center" wrapText="1"/>
      <protection hidden="1"/>
    </xf>
    <xf numFmtId="0" fontId="60" fillId="36" borderId="42" xfId="43" applyFont="1" applyFill="1" applyBorder="1" applyAlignment="1" applyProtection="1">
      <alignment horizontal="left"/>
      <protection hidden="1"/>
    </xf>
    <xf numFmtId="43" fontId="61" fillId="18" borderId="42" xfId="32" applyNumberFormat="1" applyFont="1" applyBorder="1" applyAlignment="1" applyProtection="1">
      <alignment vertical="center"/>
      <protection hidden="1"/>
    </xf>
    <xf numFmtId="43" fontId="0" fillId="32" borderId="0" xfId="0" applyNumberFormat="1" applyFont="1" applyFill="1" applyBorder="1" applyAlignment="1" applyProtection="1">
      <alignment vertical="center"/>
      <protection hidden="1"/>
    </xf>
    <xf numFmtId="43" fontId="60" fillId="21" borderId="42" xfId="36" applyNumberFormat="1" applyFont="1" applyBorder="1" applyAlignment="1" applyProtection="1">
      <alignment vertical="center"/>
      <protection hidden="1"/>
    </xf>
    <xf numFmtId="43" fontId="0" fillId="32" borderId="67" xfId="0" applyNumberFormat="1" applyFont="1" applyFill="1" applyBorder="1" applyAlignment="1" applyProtection="1">
      <alignment horizontal="left" vertical="center" wrapText="1" indent="1"/>
      <protection hidden="1"/>
    </xf>
    <xf numFmtId="43" fontId="0" fillId="32" borderId="56" xfId="0" applyNumberFormat="1" applyFont="1" applyFill="1" applyBorder="1" applyAlignment="1" applyProtection="1">
      <alignment horizontal="left" vertical="center" wrapText="1" indent="1"/>
      <protection hidden="1"/>
    </xf>
    <xf numFmtId="43" fontId="0" fillId="32" borderId="68" xfId="0" applyNumberFormat="1" applyFont="1" applyFill="1" applyBorder="1" applyAlignment="1" applyProtection="1">
      <alignment horizontal="left" vertical="center" wrapText="1" indent="1"/>
      <protection hidden="1"/>
    </xf>
    <xf numFmtId="0" fontId="62" fillId="18" borderId="69" xfId="32" applyFont="1" applyBorder="1" applyAlignment="1" applyProtection="1">
      <alignment horizontal="left" indent="1"/>
      <protection hidden="1"/>
    </xf>
    <xf numFmtId="0" fontId="61" fillId="29" borderId="42" xfId="48" applyFont="1" applyBorder="1" applyAlignment="1" applyProtection="1">
      <alignment horizontal="left" indent="1"/>
      <protection/>
    </xf>
    <xf numFmtId="0" fontId="0" fillId="32" borderId="17" xfId="0" applyFont="1" applyFill="1" applyBorder="1" applyAlignment="1" applyProtection="1">
      <alignment horizontal="left" indent="1"/>
      <protection hidden="1"/>
    </xf>
    <xf numFmtId="0" fontId="0" fillId="32" borderId="0" xfId="0" applyFont="1" applyFill="1" applyBorder="1" applyAlignment="1" applyProtection="1">
      <alignment horizontal="left" indent="1"/>
      <protection hidden="1"/>
    </xf>
    <xf numFmtId="43" fontId="5" fillId="32" borderId="13" xfId="0" applyNumberFormat="1" applyFont="1" applyFill="1" applyBorder="1" applyAlignment="1" applyProtection="1">
      <alignment vertical="center"/>
      <protection hidden="1"/>
    </xf>
    <xf numFmtId="43" fontId="5" fillId="32" borderId="14" xfId="0" applyNumberFormat="1" applyFont="1" applyFill="1" applyBorder="1" applyAlignment="1" applyProtection="1">
      <alignment vertical="center"/>
      <protection hidden="1"/>
    </xf>
    <xf numFmtId="43" fontId="5" fillId="32" borderId="23" xfId="0" applyNumberFormat="1" applyFont="1" applyFill="1" applyBorder="1" applyAlignment="1" applyProtection="1">
      <alignment vertical="center"/>
      <protection hidden="1"/>
    </xf>
    <xf numFmtId="43" fontId="47" fillId="32" borderId="0" xfId="44" applyNumberFormat="1" applyFont="1" applyFill="1" applyBorder="1" applyAlignment="1" applyProtection="1">
      <alignment vertical="center"/>
      <protection hidden="1"/>
    </xf>
    <xf numFmtId="43" fontId="0" fillId="32" borderId="13" xfId="44" applyNumberFormat="1" applyFont="1" applyFill="1" applyBorder="1" applyAlignment="1" applyProtection="1">
      <alignment vertical="center"/>
      <protection hidden="1"/>
    </xf>
    <xf numFmtId="43" fontId="0" fillId="32" borderId="14" xfId="0" applyNumberFormat="1" applyFont="1" applyFill="1" applyBorder="1" applyAlignment="1" applyProtection="1">
      <alignment vertical="center"/>
      <protection hidden="1"/>
    </xf>
    <xf numFmtId="43" fontId="0" fillId="32" borderId="23" xfId="0" applyNumberFormat="1" applyFont="1" applyFill="1" applyBorder="1" applyAlignment="1" applyProtection="1">
      <alignment vertical="center"/>
      <protection hidden="1"/>
    </xf>
    <xf numFmtId="43" fontId="12" fillId="32" borderId="0" xfId="0" applyNumberFormat="1" applyFont="1" applyFill="1" applyBorder="1" applyAlignment="1" applyProtection="1">
      <alignment vertical="center"/>
      <protection hidden="1"/>
    </xf>
    <xf numFmtId="43" fontId="0" fillId="32" borderId="0" xfId="44" applyNumberFormat="1" applyFont="1" applyFill="1" applyBorder="1" applyAlignment="1" applyProtection="1">
      <alignment vertical="center" wrapText="1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43" fontId="0" fillId="32" borderId="0" xfId="0" applyNumberFormat="1" applyFont="1" applyFill="1" applyBorder="1" applyAlignment="1" applyProtection="1">
      <alignment horizontal="center" vertical="center"/>
      <protection hidden="1"/>
    </xf>
    <xf numFmtId="43" fontId="0" fillId="32" borderId="16" xfId="44" applyFont="1" applyFill="1" applyBorder="1" applyAlignment="1" applyProtection="1">
      <alignment horizontal="center" vertical="center"/>
      <protection hidden="1"/>
    </xf>
    <xf numFmtId="43" fontId="0" fillId="32" borderId="16" xfId="0" applyNumberFormat="1" applyFont="1" applyFill="1" applyBorder="1" applyAlignment="1" applyProtection="1">
      <alignment horizontal="center" vertical="center"/>
      <protection hidden="1"/>
    </xf>
    <xf numFmtId="4" fontId="0" fillId="32" borderId="0" xfId="0" applyNumberFormat="1" applyFont="1" applyFill="1" applyBorder="1" applyAlignment="1" applyProtection="1">
      <alignment vertical="center" wrapText="1"/>
      <protection hidden="1"/>
    </xf>
    <xf numFmtId="0" fontId="0" fillId="33" borderId="0" xfId="0" applyFont="1" applyFill="1" applyAlignment="1" applyProtection="1">
      <alignment/>
      <protection hidden="1"/>
    </xf>
    <xf numFmtId="43" fontId="0" fillId="32" borderId="57" xfId="44" applyNumberFormat="1" applyFont="1" applyFill="1" applyBorder="1" applyAlignment="1" applyProtection="1">
      <alignment horizontal="center" vertical="center"/>
      <protection hidden="1"/>
    </xf>
    <xf numFmtId="43" fontId="12" fillId="32" borderId="57" xfId="44" applyNumberFormat="1" applyFont="1" applyFill="1" applyBorder="1" applyAlignment="1" applyProtection="1">
      <alignment horizontal="center" vertical="center"/>
      <protection hidden="1"/>
    </xf>
    <xf numFmtId="0" fontId="2" fillId="32" borderId="28" xfId="0" applyFont="1" applyFill="1" applyBorder="1" applyAlignment="1" applyProtection="1">
      <alignment horizontal="center" vertical="center" wrapText="1"/>
      <protection hidden="1"/>
    </xf>
    <xf numFmtId="0" fontId="2" fillId="32" borderId="37" xfId="0" applyFont="1" applyFill="1" applyBorder="1" applyAlignment="1" applyProtection="1">
      <alignment horizontal="center" vertical="center" wrapText="1"/>
      <protection hidden="1"/>
    </xf>
    <xf numFmtId="43" fontId="0" fillId="32" borderId="57" xfId="0" applyNumberFormat="1" applyFont="1" applyFill="1" applyBorder="1" applyAlignment="1" applyProtection="1">
      <alignment vertical="center" wrapText="1"/>
      <protection hidden="1"/>
    </xf>
    <xf numFmtId="0" fontId="38" fillId="32" borderId="0" xfId="0" applyFont="1" applyFill="1" applyBorder="1" applyAlignment="1" applyProtection="1">
      <alignment horizontal="center"/>
      <protection hidden="1"/>
    </xf>
    <xf numFmtId="43" fontId="12" fillId="32" borderId="57" xfId="44" applyFont="1" applyFill="1" applyBorder="1" applyAlignment="1" applyProtection="1">
      <alignment horizontal="center" vertical="center"/>
      <protection hidden="1"/>
    </xf>
    <xf numFmtId="43" fontId="12" fillId="32" borderId="57" xfId="0" applyNumberFormat="1" applyFont="1" applyFill="1" applyBorder="1" applyAlignment="1" applyProtection="1">
      <alignment vertical="center" wrapText="1"/>
      <protection hidden="1"/>
    </xf>
    <xf numFmtId="43" fontId="0" fillId="32" borderId="55" xfId="44" applyNumberFormat="1" applyFont="1" applyFill="1" applyBorder="1" applyAlignment="1" applyProtection="1">
      <alignment horizontal="center" vertical="center"/>
      <protection hidden="1"/>
    </xf>
    <xf numFmtId="43" fontId="0" fillId="32" borderId="56" xfId="44" applyNumberFormat="1" applyFont="1" applyFill="1" applyBorder="1" applyAlignment="1" applyProtection="1">
      <alignment horizontal="center" vertical="center"/>
      <protection hidden="1"/>
    </xf>
    <xf numFmtId="43" fontId="12" fillId="32" borderId="55" xfId="44" applyNumberFormat="1" applyFont="1" applyFill="1" applyBorder="1" applyAlignment="1" applyProtection="1">
      <alignment horizontal="center" vertical="center"/>
      <protection hidden="1"/>
    </xf>
    <xf numFmtId="43" fontId="12" fillId="32" borderId="56" xfId="44" applyNumberFormat="1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Border="1" applyAlignment="1" applyProtection="1">
      <alignment horizontal="center"/>
      <protection hidden="1"/>
    </xf>
    <xf numFmtId="43" fontId="0" fillId="32" borderId="0" xfId="44" applyFont="1" applyFill="1" applyAlignment="1" applyProtection="1">
      <alignment horizontal="right" vertical="center"/>
      <protection hidden="1"/>
    </xf>
    <xf numFmtId="186" fontId="0" fillId="32" borderId="0" xfId="44" applyNumberFormat="1" applyFont="1" applyFill="1" applyAlignment="1" applyProtection="1">
      <alignment vertical="center"/>
      <protection hidden="1"/>
    </xf>
    <xf numFmtId="174" fontId="0" fillId="32" borderId="0" xfId="42" applyNumberFormat="1" applyFont="1" applyFill="1" applyAlignment="1" applyProtection="1">
      <alignment vertical="center"/>
      <protection hidden="1"/>
    </xf>
    <xf numFmtId="43" fontId="0" fillId="32" borderId="13" xfId="44" applyFont="1" applyFill="1" applyBorder="1" applyAlignment="1" applyProtection="1">
      <alignment horizontal="center" vertical="center"/>
      <protection hidden="1"/>
    </xf>
    <xf numFmtId="43" fontId="0" fillId="32" borderId="14" xfId="44" applyFont="1" applyFill="1" applyBorder="1" applyAlignment="1" applyProtection="1">
      <alignment horizontal="center" vertical="center"/>
      <protection hidden="1"/>
    </xf>
    <xf numFmtId="43" fontId="0" fillId="32" borderId="23" xfId="44" applyFont="1" applyFill="1" applyBorder="1" applyAlignment="1" applyProtection="1">
      <alignment horizontal="center" vertical="center"/>
      <protection hidden="1"/>
    </xf>
    <xf numFmtId="4" fontId="0" fillId="32" borderId="17" xfId="0" applyNumberFormat="1" applyFont="1" applyFill="1" applyBorder="1" applyAlignment="1" applyProtection="1">
      <alignment vertical="center"/>
      <protection hidden="1"/>
    </xf>
    <xf numFmtId="4" fontId="0" fillId="32" borderId="0" xfId="0" applyNumberFormat="1" applyFont="1" applyFill="1" applyAlignment="1" applyProtection="1">
      <alignment vertical="center"/>
      <protection hidden="1"/>
    </xf>
    <xf numFmtId="43" fontId="12" fillId="32" borderId="0" xfId="44" applyFont="1" applyFill="1" applyAlignment="1" applyProtection="1">
      <alignment horizontal="right" vertical="center"/>
      <protection hidden="1"/>
    </xf>
    <xf numFmtId="174" fontId="12" fillId="32" borderId="0" xfId="42" applyNumberFormat="1" applyFont="1" applyFill="1" applyAlignment="1" applyProtection="1">
      <alignment vertical="center"/>
      <protection hidden="1"/>
    </xf>
    <xf numFmtId="186" fontId="12" fillId="32" borderId="0" xfId="44" applyNumberFormat="1" applyFont="1" applyFill="1" applyAlignment="1" applyProtection="1">
      <alignment vertical="center"/>
      <protection hidden="1"/>
    </xf>
    <xf numFmtId="4" fontId="12" fillId="32" borderId="0" xfId="0" applyNumberFormat="1" applyFont="1" applyFill="1" applyAlignment="1" applyProtection="1">
      <alignment vertical="center"/>
      <protection hidden="1"/>
    </xf>
    <xf numFmtId="4" fontId="12" fillId="32" borderId="17" xfId="0" applyNumberFormat="1" applyFont="1" applyFill="1" applyBorder="1" applyAlignment="1" applyProtection="1">
      <alignment vertical="center"/>
      <protection hidden="1"/>
    </xf>
    <xf numFmtId="43" fontId="49" fillId="32" borderId="0" xfId="0" applyNumberFormat="1" applyFont="1" applyFill="1" applyBorder="1" applyAlignment="1" applyProtection="1">
      <alignment vertical="center"/>
      <protection hidden="1"/>
    </xf>
    <xf numFmtId="10" fontId="0" fillId="32" borderId="70" xfId="0" applyNumberFormat="1" applyFill="1" applyBorder="1" applyAlignment="1" applyProtection="1">
      <alignment horizontal="center"/>
      <protection/>
    </xf>
    <xf numFmtId="0" fontId="0" fillId="32" borderId="70" xfId="0" applyFill="1" applyBorder="1" applyAlignment="1" applyProtection="1">
      <alignment horizontal="center"/>
      <protection/>
    </xf>
    <xf numFmtId="10" fontId="0" fillId="32" borderId="13" xfId="0" applyNumberFormat="1" applyFill="1" applyBorder="1" applyAlignment="1" applyProtection="1">
      <alignment horizontal="center"/>
      <protection/>
    </xf>
    <xf numFmtId="10" fontId="0" fillId="32" borderId="14" xfId="0" applyNumberFormat="1" applyFill="1" applyBorder="1" applyAlignment="1" applyProtection="1">
      <alignment horizontal="center"/>
      <protection/>
    </xf>
    <xf numFmtId="10" fontId="0" fillId="32" borderId="23" xfId="0" applyNumberFormat="1" applyFill="1" applyBorder="1" applyAlignment="1" applyProtection="1">
      <alignment horizontal="center"/>
      <protection/>
    </xf>
    <xf numFmtId="43" fontId="0" fillId="32" borderId="13" xfId="0" applyNumberFormat="1" applyFont="1" applyFill="1" applyBorder="1" applyAlignment="1" applyProtection="1">
      <alignment vertical="center"/>
      <protection hidden="1"/>
    </xf>
    <xf numFmtId="0" fontId="0" fillId="32" borderId="14" xfId="0" applyFont="1" applyFill="1" applyBorder="1" applyAlignment="1" applyProtection="1">
      <alignment vertical="center"/>
      <protection hidden="1"/>
    </xf>
    <xf numFmtId="170" fontId="2" fillId="32" borderId="14" xfId="44" applyNumberFormat="1" applyFont="1" applyFill="1" applyBorder="1" applyAlignment="1" applyProtection="1">
      <alignment horizontal="center" vertical="center" wrapText="1"/>
      <protection hidden="1"/>
    </xf>
    <xf numFmtId="170" fontId="2" fillId="32" borderId="23" xfId="44" applyNumberFormat="1" applyFont="1" applyFill="1" applyBorder="1" applyAlignment="1" applyProtection="1">
      <alignment horizontal="center" vertical="center" wrapText="1"/>
      <protection hidden="1"/>
    </xf>
    <xf numFmtId="0" fontId="5" fillId="32" borderId="42" xfId="0" applyFont="1" applyFill="1" applyBorder="1" applyAlignment="1" applyProtection="1">
      <alignment horizontal="right" vertical="center"/>
      <protection hidden="1"/>
    </xf>
    <xf numFmtId="10" fontId="0" fillId="32" borderId="16" xfId="0" applyNumberFormat="1" applyFont="1" applyFill="1" applyBorder="1" applyAlignment="1" applyProtection="1">
      <alignment horizontal="center" vertical="center" wrapText="1"/>
      <protection hidden="1"/>
    </xf>
    <xf numFmtId="43" fontId="0" fillId="32" borderId="16" xfId="0" applyNumberFormat="1" applyFont="1" applyFill="1" applyBorder="1" applyAlignment="1" applyProtection="1">
      <alignment vertical="center" wrapText="1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43" fontId="8" fillId="32" borderId="28" xfId="0" applyNumberFormat="1" applyFont="1" applyFill="1" applyBorder="1" applyAlignment="1" applyProtection="1">
      <alignment vertical="center"/>
      <protection hidden="1"/>
    </xf>
    <xf numFmtId="170" fontId="0" fillId="32" borderId="0" xfId="44" applyNumberFormat="1" applyFont="1" applyFill="1" applyBorder="1" applyAlignment="1" applyProtection="1">
      <alignment horizontal="center" wrapText="1"/>
      <protection hidden="1"/>
    </xf>
    <xf numFmtId="0" fontId="8" fillId="32" borderId="17" xfId="0" applyFont="1" applyFill="1" applyBorder="1" applyAlignment="1" applyProtection="1">
      <alignment horizontal="left" indent="1"/>
      <protection hidden="1"/>
    </xf>
    <xf numFmtId="0" fontId="8" fillId="32" borderId="0" xfId="0" applyFont="1" applyFill="1" applyBorder="1" applyAlignment="1" applyProtection="1">
      <alignment horizontal="left" indent="1"/>
      <protection hidden="1"/>
    </xf>
    <xf numFmtId="10" fontId="0" fillId="32" borderId="0" xfId="50" applyNumberFormat="1" applyFont="1" applyFill="1" applyBorder="1" applyAlignment="1" applyProtection="1">
      <alignment horizontal="center" vertical="center"/>
      <protection hidden="1"/>
    </xf>
    <xf numFmtId="0" fontId="8" fillId="32" borderId="21" xfId="0" applyFont="1" applyFill="1" applyBorder="1" applyAlignment="1" applyProtection="1">
      <alignment horizontal="left" indent="1"/>
      <protection hidden="1"/>
    </xf>
    <xf numFmtId="0" fontId="8" fillId="32" borderId="16" xfId="0" applyFont="1" applyFill="1" applyBorder="1" applyAlignment="1" applyProtection="1">
      <alignment horizontal="left" indent="1"/>
      <protection hidden="1"/>
    </xf>
    <xf numFmtId="170" fontId="0" fillId="32" borderId="0" xfId="44" applyNumberFormat="1" applyFont="1" applyFill="1" applyBorder="1" applyAlignment="1" applyProtection="1">
      <alignment horizontal="center" vertical="center" wrapText="1"/>
      <protection hidden="1"/>
    </xf>
    <xf numFmtId="43" fontId="8" fillId="32" borderId="0" xfId="0" applyNumberFormat="1" applyFont="1" applyFill="1" applyBorder="1" applyAlignment="1" applyProtection="1">
      <alignment vertical="center"/>
      <protection hidden="1"/>
    </xf>
    <xf numFmtId="9" fontId="8" fillId="32" borderId="0" xfId="50" applyFont="1" applyFill="1" applyBorder="1" applyAlignment="1" applyProtection="1">
      <alignment horizontal="center" vertical="center"/>
      <protection hidden="1"/>
    </xf>
    <xf numFmtId="0" fontId="41" fillId="33" borderId="0" xfId="0" applyFont="1" applyFill="1" applyBorder="1" applyAlignment="1" applyProtection="1">
      <alignment horizontal="center" vertical="center"/>
      <protection hidden="1"/>
    </xf>
    <xf numFmtId="9" fontId="23" fillId="32" borderId="0" xfId="50" applyFont="1" applyFill="1" applyBorder="1" applyAlignment="1" applyProtection="1">
      <alignment horizontal="center" vertical="center"/>
      <protection hidden="1"/>
    </xf>
    <xf numFmtId="0" fontId="5" fillId="32" borderId="42" xfId="0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Border="1" applyAlignment="1" applyProtection="1">
      <alignment horizontal="right" vertical="center" wrapText="1"/>
      <protection hidden="1"/>
    </xf>
    <xf numFmtId="10" fontId="49" fillId="32" borderId="0" xfId="50" applyNumberFormat="1" applyFont="1" applyFill="1" applyBorder="1" applyAlignment="1" applyProtection="1">
      <alignment horizontal="center" vertical="center"/>
      <protection hidden="1"/>
    </xf>
    <xf numFmtId="170" fontId="12" fillId="32" borderId="0" xfId="44" applyNumberFormat="1" applyFont="1" applyFill="1" applyBorder="1" applyAlignment="1" applyProtection="1">
      <alignment horizontal="right" wrapText="1"/>
      <protection hidden="1"/>
    </xf>
    <xf numFmtId="170" fontId="10" fillId="32" borderId="0" xfId="44" applyNumberFormat="1" applyFont="1" applyFill="1" applyBorder="1" applyAlignment="1" applyProtection="1">
      <alignment vertical="center" wrapText="1"/>
      <protection hidden="1"/>
    </xf>
    <xf numFmtId="170" fontId="8" fillId="32" borderId="17" xfId="44" applyNumberFormat="1" applyFont="1" applyFill="1" applyBorder="1" applyAlignment="1" applyProtection="1">
      <alignment vertical="center" wrapText="1"/>
      <protection hidden="1"/>
    </xf>
    <xf numFmtId="170" fontId="8" fillId="32" borderId="0" xfId="44" applyNumberFormat="1" applyFont="1" applyFill="1" applyBorder="1" applyAlignment="1" applyProtection="1">
      <alignment vertical="center" wrapText="1"/>
      <protection hidden="1"/>
    </xf>
    <xf numFmtId="43" fontId="0" fillId="32" borderId="13" xfId="44" applyFont="1" applyFill="1" applyBorder="1" applyAlignment="1" applyProtection="1">
      <alignment wrapText="1"/>
      <protection hidden="1"/>
    </xf>
    <xf numFmtId="43" fontId="0" fillId="32" borderId="14" xfId="44" applyFont="1" applyFill="1" applyBorder="1" applyAlignment="1" applyProtection="1">
      <alignment wrapText="1"/>
      <protection hidden="1"/>
    </xf>
    <xf numFmtId="43" fontId="0" fillId="32" borderId="23" xfId="44" applyFont="1" applyFill="1" applyBorder="1" applyAlignment="1" applyProtection="1">
      <alignment wrapText="1"/>
      <protection hidden="1"/>
    </xf>
    <xf numFmtId="170" fontId="8" fillId="32" borderId="17" xfId="44" applyNumberFormat="1" applyFont="1" applyFill="1" applyBorder="1" applyAlignment="1" applyProtection="1">
      <alignment wrapText="1"/>
      <protection hidden="1"/>
    </xf>
    <xf numFmtId="170" fontId="8" fillId="32" borderId="0" xfId="44" applyNumberFormat="1" applyFont="1" applyFill="1" applyBorder="1" applyAlignment="1" applyProtection="1">
      <alignment wrapText="1"/>
      <protection hidden="1"/>
    </xf>
    <xf numFmtId="0" fontId="8" fillId="32" borderId="17" xfId="0" applyFont="1" applyFill="1" applyBorder="1" applyAlignment="1" applyProtection="1">
      <alignment horizontal="left" vertical="center" indent="1"/>
      <protection hidden="1"/>
    </xf>
    <xf numFmtId="0" fontId="8" fillId="32" borderId="0" xfId="0" applyFont="1" applyFill="1" applyBorder="1" applyAlignment="1" applyProtection="1">
      <alignment horizontal="left" vertical="center" indent="1"/>
      <protection hidden="1"/>
    </xf>
    <xf numFmtId="170" fontId="2" fillId="32" borderId="0" xfId="44" applyNumberFormat="1" applyFont="1" applyFill="1" applyBorder="1" applyAlignment="1" applyProtection="1">
      <alignment wrapText="1"/>
      <protection hidden="1"/>
    </xf>
    <xf numFmtId="170" fontId="0" fillId="32" borderId="17" xfId="44" applyNumberFormat="1" applyFont="1" applyFill="1" applyBorder="1" applyAlignment="1" applyProtection="1">
      <alignment vertical="center" wrapText="1"/>
      <protection hidden="1"/>
    </xf>
    <xf numFmtId="170" fontId="0" fillId="32" borderId="0" xfId="44" applyNumberFormat="1" applyFont="1" applyFill="1" applyBorder="1" applyAlignment="1" applyProtection="1">
      <alignment vertical="center" wrapText="1"/>
      <protection hidden="1"/>
    </xf>
    <xf numFmtId="170" fontId="6" fillId="32" borderId="17" xfId="44" applyNumberFormat="1" applyFont="1" applyFill="1" applyBorder="1" applyAlignment="1" applyProtection="1">
      <alignment vertical="center" wrapText="1"/>
      <protection hidden="1"/>
    </xf>
    <xf numFmtId="170" fontId="6" fillId="32" borderId="0" xfId="44" applyNumberFormat="1" applyFont="1" applyFill="1" applyBorder="1" applyAlignment="1" applyProtection="1">
      <alignment vertical="center" wrapText="1"/>
      <protection hidden="1"/>
    </xf>
    <xf numFmtId="43" fontId="8" fillId="32" borderId="14" xfId="0" applyNumberFormat="1" applyFont="1" applyFill="1" applyBorder="1" applyAlignment="1" applyProtection="1">
      <alignment horizontal="left" vertical="center"/>
      <protection/>
    </xf>
    <xf numFmtId="0" fontId="8" fillId="32" borderId="14" xfId="0" applyFont="1" applyFill="1" applyBorder="1" applyAlignment="1" applyProtection="1">
      <alignment horizontal="left" vertical="center"/>
      <protection/>
    </xf>
    <xf numFmtId="0" fontId="8" fillId="32" borderId="17" xfId="0" applyFont="1" applyFill="1" applyBorder="1" applyAlignment="1" applyProtection="1">
      <alignment horizontal="left" indent="1"/>
      <protection/>
    </xf>
    <xf numFmtId="0" fontId="8" fillId="32" borderId="0" xfId="0" applyFont="1" applyFill="1" applyBorder="1" applyAlignment="1" applyProtection="1">
      <alignment horizontal="left" indent="1"/>
      <protection/>
    </xf>
    <xf numFmtId="0" fontId="12" fillId="32" borderId="13" xfId="0" applyFont="1" applyFill="1" applyBorder="1" applyAlignment="1" applyProtection="1">
      <alignment horizontal="center" vertical="center"/>
      <protection/>
    </xf>
    <xf numFmtId="0" fontId="12" fillId="32" borderId="14" xfId="0" applyFont="1" applyFill="1" applyBorder="1" applyAlignment="1" applyProtection="1">
      <alignment horizontal="center" vertical="center"/>
      <protection/>
    </xf>
    <xf numFmtId="0" fontId="12" fillId="32" borderId="23" xfId="0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 applyProtection="1">
      <alignment horizontal="left" indent="1"/>
      <protection/>
    </xf>
    <xf numFmtId="0" fontId="8" fillId="32" borderId="14" xfId="0" applyFont="1" applyFill="1" applyBorder="1" applyAlignment="1" applyProtection="1">
      <alignment horizontal="left" indent="1"/>
      <protection/>
    </xf>
    <xf numFmtId="0" fontId="0" fillId="32" borderId="14" xfId="0" applyFont="1" applyFill="1" applyBorder="1" applyAlignment="1" applyProtection="1">
      <alignment horizontal="right" vertical="center"/>
      <protection/>
    </xf>
    <xf numFmtId="0" fontId="7" fillId="32" borderId="17" xfId="0" applyFont="1" applyFill="1" applyBorder="1" applyAlignment="1" applyProtection="1">
      <alignment horizontal="left" indent="1"/>
      <protection/>
    </xf>
    <xf numFmtId="43" fontId="8" fillId="32" borderId="14" xfId="0" applyNumberFormat="1" applyFont="1" applyFill="1" applyBorder="1" applyAlignment="1" applyProtection="1">
      <alignment horizontal="left" indent="1"/>
      <protection/>
    </xf>
    <xf numFmtId="17" fontId="0" fillId="32" borderId="28" xfId="0" applyNumberFormat="1" applyFill="1" applyBorder="1" applyAlignment="1" applyProtection="1" quotePrefix="1">
      <alignment vertical="center"/>
      <protection/>
    </xf>
    <xf numFmtId="17" fontId="0" fillId="32" borderId="16" xfId="0" applyNumberFormat="1" applyFill="1" applyBorder="1" applyAlignment="1" applyProtection="1" quotePrefix="1">
      <alignment vertical="center"/>
      <protection/>
    </xf>
    <xf numFmtId="0" fontId="8" fillId="32" borderId="28" xfId="0" applyFont="1" applyFill="1" applyBorder="1" applyAlignment="1" applyProtection="1">
      <alignment horizontal="left" vertical="center"/>
      <protection/>
    </xf>
    <xf numFmtId="0" fontId="8" fillId="32" borderId="37" xfId="0" applyFont="1" applyFill="1" applyBorder="1" applyAlignment="1" applyProtection="1">
      <alignment horizontal="left" vertical="center"/>
      <protection/>
    </xf>
    <xf numFmtId="0" fontId="8" fillId="32" borderId="16" xfId="0" applyFont="1" applyFill="1" applyBorder="1" applyAlignment="1" applyProtection="1">
      <alignment horizontal="left" vertical="center"/>
      <protection/>
    </xf>
    <xf numFmtId="0" fontId="8" fillId="32" borderId="32" xfId="0" applyFont="1" applyFill="1" applyBorder="1" applyAlignment="1" applyProtection="1">
      <alignment horizontal="left" vertical="center"/>
      <protection/>
    </xf>
    <xf numFmtId="43" fontId="8" fillId="32" borderId="0" xfId="0" applyNumberFormat="1" applyFont="1" applyFill="1" applyBorder="1" applyAlignment="1" applyProtection="1">
      <alignment vertical="center"/>
      <protection/>
    </xf>
    <xf numFmtId="43" fontId="8" fillId="32" borderId="14" xfId="0" applyNumberFormat="1" applyFont="1" applyFill="1" applyBorder="1" applyAlignment="1" applyProtection="1">
      <alignment vertical="center"/>
      <protection/>
    </xf>
    <xf numFmtId="43" fontId="13" fillId="32" borderId="0" xfId="0" applyNumberFormat="1" applyFont="1" applyFill="1" applyBorder="1" applyAlignment="1" applyProtection="1">
      <alignment vertical="center"/>
      <protection hidden="1"/>
    </xf>
    <xf numFmtId="43" fontId="104" fillId="32" borderId="71" xfId="44" applyFont="1" applyFill="1" applyBorder="1" applyAlignment="1" applyProtection="1">
      <alignment horizontal="center" vertical="center"/>
      <protection hidden="1"/>
    </xf>
    <xf numFmtId="189" fontId="8" fillId="32" borderId="72" xfId="0" applyNumberFormat="1" applyFont="1" applyFill="1" applyBorder="1" applyAlignment="1" applyProtection="1">
      <alignment horizontal="center" vertical="center"/>
      <protection/>
    </xf>
    <xf numFmtId="189" fontId="8" fillId="32" borderId="33" xfId="0" applyNumberFormat="1" applyFont="1" applyFill="1" applyBorder="1" applyAlignment="1" applyProtection="1">
      <alignment horizontal="center" vertical="center"/>
      <protection/>
    </xf>
    <xf numFmtId="189" fontId="8" fillId="32" borderId="73" xfId="0" applyNumberFormat="1" applyFont="1" applyFill="1" applyBorder="1" applyAlignment="1" applyProtection="1">
      <alignment horizontal="center" vertical="center"/>
      <protection/>
    </xf>
    <xf numFmtId="189" fontId="8" fillId="32" borderId="35" xfId="0" applyNumberFormat="1" applyFont="1" applyFill="1" applyBorder="1" applyAlignment="1" applyProtection="1">
      <alignment horizontal="center" vertical="center"/>
      <protection/>
    </xf>
    <xf numFmtId="4" fontId="0" fillId="32" borderId="0" xfId="0" applyNumberFormat="1" applyFont="1" applyFill="1" applyBorder="1" applyAlignment="1" applyProtection="1">
      <alignment vertical="center"/>
      <protection hidden="1"/>
    </xf>
    <xf numFmtId="9" fontId="0" fillId="32" borderId="13" xfId="50" applyFont="1" applyFill="1" applyBorder="1" applyAlignment="1" applyProtection="1">
      <alignment horizontal="center" vertical="center"/>
      <protection hidden="1"/>
    </xf>
    <xf numFmtId="9" fontId="0" fillId="32" borderId="14" xfId="50" applyFont="1" applyFill="1" applyBorder="1" applyAlignment="1" applyProtection="1">
      <alignment horizontal="center" vertical="center"/>
      <protection hidden="1"/>
    </xf>
    <xf numFmtId="9" fontId="0" fillId="32" borderId="23" xfId="50" applyFont="1" applyFill="1" applyBorder="1" applyAlignment="1" applyProtection="1">
      <alignment horizontal="center" vertical="center"/>
      <protection hidden="1"/>
    </xf>
    <xf numFmtId="43" fontId="104" fillId="32" borderId="74" xfId="44" applyFont="1" applyFill="1" applyBorder="1" applyAlignment="1" applyProtection="1">
      <alignment horizontal="center" vertical="center"/>
      <protection hidden="1"/>
    </xf>
    <xf numFmtId="43" fontId="104" fillId="32" borderId="75" xfId="44" applyFont="1" applyFill="1" applyBorder="1" applyAlignment="1" applyProtection="1">
      <alignment horizontal="center" vertical="center"/>
      <protection hidden="1"/>
    </xf>
    <xf numFmtId="43" fontId="104" fillId="32" borderId="70" xfId="44" applyFont="1" applyFill="1" applyBorder="1" applyAlignment="1" applyProtection="1">
      <alignment horizontal="center" vertical="center"/>
      <protection hidden="1"/>
    </xf>
    <xf numFmtId="43" fontId="104" fillId="32" borderId="76" xfId="44" applyFont="1" applyFill="1" applyBorder="1" applyAlignment="1" applyProtection="1">
      <alignment horizontal="center" vertical="center"/>
      <protection hidden="1"/>
    </xf>
    <xf numFmtId="43" fontId="104" fillId="32" borderId="77" xfId="44" applyFont="1" applyFill="1" applyBorder="1" applyAlignment="1" applyProtection="1">
      <alignment horizontal="center" vertical="center"/>
      <protection hidden="1"/>
    </xf>
    <xf numFmtId="43" fontId="104" fillId="32" borderId="78" xfId="44" applyFont="1" applyFill="1" applyBorder="1" applyAlignment="1" applyProtection="1">
      <alignment horizontal="center" vertical="center"/>
      <protection hidden="1"/>
    </xf>
    <xf numFmtId="0" fontId="105" fillId="32" borderId="79" xfId="0" applyFont="1" applyFill="1" applyBorder="1" applyAlignment="1" applyProtection="1">
      <alignment horizontal="center" vertical="center" wrapText="1"/>
      <protection hidden="1"/>
    </xf>
    <xf numFmtId="0" fontId="105" fillId="32" borderId="29" xfId="0" applyFont="1" applyFill="1" applyBorder="1" applyAlignment="1" applyProtection="1">
      <alignment horizontal="center" vertical="center" wrapText="1"/>
      <protection hidden="1"/>
    </xf>
    <xf numFmtId="0" fontId="105" fillId="32" borderId="80" xfId="0" applyFont="1" applyFill="1" applyBorder="1" applyAlignment="1" applyProtection="1">
      <alignment horizontal="center" vertical="center" wrapText="1"/>
      <protection hidden="1"/>
    </xf>
    <xf numFmtId="0" fontId="105" fillId="32" borderId="81" xfId="0" applyFont="1" applyFill="1" applyBorder="1" applyAlignment="1" applyProtection="1">
      <alignment horizontal="center" vertical="center" wrapText="1"/>
      <protection hidden="1"/>
    </xf>
    <xf numFmtId="0" fontId="2" fillId="32" borderId="82" xfId="0" applyFont="1" applyFill="1" applyBorder="1" applyAlignment="1" applyProtection="1">
      <alignment horizontal="center" vertical="center" wrapText="1"/>
      <protection/>
    </xf>
    <xf numFmtId="0" fontId="2" fillId="32" borderId="83" xfId="0" applyFont="1" applyFill="1" applyBorder="1" applyAlignment="1" applyProtection="1">
      <alignment horizontal="center" vertical="center"/>
      <protection/>
    </xf>
    <xf numFmtId="0" fontId="2" fillId="32" borderId="84" xfId="0" applyFont="1" applyFill="1" applyBorder="1" applyAlignment="1" applyProtection="1">
      <alignment horizontal="center" vertical="center"/>
      <protection/>
    </xf>
    <xf numFmtId="43" fontId="0" fillId="32" borderId="70" xfId="0" applyNumberFormat="1" applyFont="1" applyFill="1" applyBorder="1" applyAlignment="1" applyProtection="1">
      <alignment vertical="center" wrapText="1"/>
      <protection hidden="1"/>
    </xf>
    <xf numFmtId="0" fontId="105" fillId="32" borderId="81" xfId="0" applyFont="1" applyFill="1" applyBorder="1" applyAlignment="1" applyProtection="1">
      <alignment horizontal="center" vertical="center"/>
      <protection hidden="1"/>
    </xf>
    <xf numFmtId="0" fontId="105" fillId="32" borderId="29" xfId="0" applyFont="1" applyFill="1" applyBorder="1" applyAlignment="1" applyProtection="1">
      <alignment horizontal="center" vertical="center"/>
      <protection hidden="1"/>
    </xf>
    <xf numFmtId="0" fontId="105" fillId="32" borderId="85" xfId="0" applyFont="1" applyFill="1" applyBorder="1" applyAlignment="1" applyProtection="1">
      <alignment horizontal="center" vertical="center"/>
      <protection hidden="1"/>
    </xf>
    <xf numFmtId="0" fontId="105" fillId="32" borderId="86" xfId="0" applyFont="1" applyFill="1" applyBorder="1" applyAlignment="1" applyProtection="1">
      <alignment horizontal="center" vertical="center"/>
      <protection hidden="1"/>
    </xf>
    <xf numFmtId="0" fontId="105" fillId="32" borderId="43" xfId="0" applyFont="1" applyFill="1" applyBorder="1" applyAlignment="1" applyProtection="1">
      <alignment horizontal="center" vertical="center"/>
      <protection hidden="1"/>
    </xf>
    <xf numFmtId="0" fontId="105" fillId="32" borderId="87" xfId="0" applyFont="1" applyFill="1" applyBorder="1" applyAlignment="1" applyProtection="1">
      <alignment horizontal="center" vertical="center"/>
      <protection hidden="1"/>
    </xf>
    <xf numFmtId="178" fontId="104" fillId="32" borderId="88" xfId="0" applyNumberFormat="1" applyFont="1" applyFill="1" applyBorder="1" applyAlignment="1" applyProtection="1">
      <alignment horizontal="center" vertical="center"/>
      <protection/>
    </xf>
    <xf numFmtId="178" fontId="104" fillId="32" borderId="43" xfId="0" applyNumberFormat="1" applyFont="1" applyFill="1" applyBorder="1" applyAlignment="1" applyProtection="1">
      <alignment horizontal="center" vertical="center"/>
      <protection/>
    </xf>
    <xf numFmtId="178" fontId="104" fillId="32" borderId="89" xfId="0" applyNumberFormat="1" applyFont="1" applyFill="1" applyBorder="1" applyAlignment="1" applyProtection="1">
      <alignment horizontal="center" vertical="center"/>
      <protection/>
    </xf>
    <xf numFmtId="0" fontId="9" fillId="32" borderId="70" xfId="0" applyFont="1" applyFill="1" applyBorder="1" applyAlignment="1" applyProtection="1">
      <alignment horizontal="center"/>
      <protection/>
    </xf>
    <xf numFmtId="43" fontId="104" fillId="32" borderId="90" xfId="44" applyFont="1" applyFill="1" applyBorder="1" applyAlignment="1" applyProtection="1">
      <alignment horizontal="center" vertical="center"/>
      <protection hidden="1"/>
    </xf>
    <xf numFmtId="0" fontId="0" fillId="32" borderId="13" xfId="0" applyFill="1" applyBorder="1" applyAlignment="1" applyProtection="1">
      <alignment horizontal="center"/>
      <protection/>
    </xf>
    <xf numFmtId="0" fontId="0" fillId="32" borderId="14" xfId="0" applyFill="1" applyBorder="1" applyAlignment="1" applyProtection="1">
      <alignment horizontal="center"/>
      <protection/>
    </xf>
    <xf numFmtId="0" fontId="0" fillId="32" borderId="23" xfId="0" applyFill="1" applyBorder="1" applyAlignment="1" applyProtection="1">
      <alignment horizontal="center"/>
      <protection/>
    </xf>
    <xf numFmtId="43" fontId="104" fillId="32" borderId="91" xfId="44" applyFont="1" applyFill="1" applyBorder="1" applyAlignment="1" applyProtection="1">
      <alignment horizontal="center" vertical="center"/>
      <protection hidden="1"/>
    </xf>
    <xf numFmtId="43" fontId="12" fillId="32" borderId="92" xfId="0" applyNumberFormat="1" applyFont="1" applyFill="1" applyBorder="1" applyAlignment="1" applyProtection="1">
      <alignment vertical="center" wrapText="1"/>
      <protection hidden="1"/>
    </xf>
    <xf numFmtId="43" fontId="12" fillId="32" borderId="93" xfId="0" applyNumberFormat="1" applyFont="1" applyFill="1" applyBorder="1" applyAlignment="1" applyProtection="1">
      <alignment vertical="center" wrapText="1"/>
      <protection hidden="1"/>
    </xf>
    <xf numFmtId="43" fontId="0" fillId="32" borderId="94" xfId="44" applyNumberFormat="1" applyFont="1" applyFill="1" applyBorder="1" applyAlignment="1" applyProtection="1">
      <alignment horizontal="center" vertical="center"/>
      <protection hidden="1"/>
    </xf>
    <xf numFmtId="43" fontId="0" fillId="32" borderId="95" xfId="44" applyNumberFormat="1" applyFont="1" applyFill="1" applyBorder="1" applyAlignment="1" applyProtection="1">
      <alignment horizontal="center" vertical="center"/>
      <protection hidden="1"/>
    </xf>
    <xf numFmtId="1" fontId="0" fillId="32" borderId="0" xfId="0" applyNumberFormat="1" applyFont="1" applyFill="1" applyBorder="1" applyAlignment="1" applyProtection="1">
      <alignment horizontal="center" vertical="center"/>
      <protection hidden="1"/>
    </xf>
    <xf numFmtId="0" fontId="17" fillId="32" borderId="27" xfId="0" applyFont="1" applyFill="1" applyBorder="1" applyAlignment="1" applyProtection="1">
      <alignment horizontal="center" vertical="center"/>
      <protection hidden="1"/>
    </xf>
    <xf numFmtId="0" fontId="17" fillId="32" borderId="28" xfId="0" applyFont="1" applyFill="1" applyBorder="1" applyAlignment="1" applyProtection="1">
      <alignment horizontal="center" vertical="center"/>
      <protection hidden="1"/>
    </xf>
    <xf numFmtId="0" fontId="17" fillId="32" borderId="37" xfId="0" applyFont="1" applyFill="1" applyBorder="1" applyAlignment="1" applyProtection="1">
      <alignment horizontal="center" vertical="center"/>
      <protection hidden="1"/>
    </xf>
    <xf numFmtId="43" fontId="0" fillId="32" borderId="96" xfId="44" applyFont="1" applyFill="1" applyBorder="1" applyAlignment="1" applyProtection="1">
      <alignment horizontal="center" vertical="center"/>
      <protection hidden="1"/>
    </xf>
    <xf numFmtId="43" fontId="0" fillId="32" borderId="0" xfId="44" applyFont="1" applyFill="1" applyBorder="1" applyAlignment="1" applyProtection="1">
      <alignment horizontal="center" vertical="center"/>
      <protection hidden="1"/>
    </xf>
    <xf numFmtId="43" fontId="0" fillId="32" borderId="57" xfId="44" applyFont="1" applyFill="1" applyBorder="1" applyAlignment="1" applyProtection="1">
      <alignment horizontal="center" vertical="center"/>
      <protection hidden="1"/>
    </xf>
    <xf numFmtId="43" fontId="12" fillId="32" borderId="0" xfId="0" applyNumberFormat="1" applyFont="1" applyFill="1" applyBorder="1" applyAlignment="1" applyProtection="1">
      <alignment horizontal="left" vertical="center"/>
      <protection hidden="1"/>
    </xf>
    <xf numFmtId="43" fontId="12" fillId="32" borderId="12" xfId="0" applyNumberFormat="1" applyFont="1" applyFill="1" applyBorder="1" applyAlignment="1" applyProtection="1">
      <alignment horizontal="left" vertical="center"/>
      <protection hidden="1"/>
    </xf>
    <xf numFmtId="1" fontId="0" fillId="32" borderId="17" xfId="50" applyNumberFormat="1" applyFont="1" applyFill="1" applyBorder="1" applyAlignment="1" applyProtection="1">
      <alignment horizontal="right" vertical="center"/>
      <protection hidden="1"/>
    </xf>
    <xf numFmtId="1" fontId="0" fillId="32" borderId="0" xfId="50" applyNumberFormat="1" applyFont="1" applyFill="1" applyBorder="1" applyAlignment="1" applyProtection="1">
      <alignment horizontal="right" vertical="center"/>
      <protection hidden="1"/>
    </xf>
    <xf numFmtId="0" fontId="25" fillId="32" borderId="0" xfId="0" applyFont="1" applyFill="1" applyBorder="1" applyAlignment="1" applyProtection="1">
      <alignment vertical="center"/>
      <protection hidden="1"/>
    </xf>
    <xf numFmtId="1" fontId="8" fillId="32" borderId="0" xfId="50" applyNumberFormat="1" applyFont="1" applyFill="1" applyBorder="1" applyAlignment="1" applyProtection="1">
      <alignment horizontal="right" vertical="center"/>
      <protection/>
    </xf>
    <xf numFmtId="43" fontId="0" fillId="32" borderId="0" xfId="0" applyNumberFormat="1" applyFont="1" applyFill="1" applyBorder="1" applyAlignment="1" applyProtection="1">
      <alignment horizontal="center" vertical="top"/>
      <protection hidden="1"/>
    </xf>
    <xf numFmtId="43" fontId="0" fillId="32" borderId="12" xfId="0" applyNumberFormat="1" applyFont="1" applyFill="1" applyBorder="1" applyAlignment="1" applyProtection="1">
      <alignment horizontal="center" vertical="top"/>
      <protection hidden="1"/>
    </xf>
    <xf numFmtId="0" fontId="0" fillId="32" borderId="0" xfId="0" applyFont="1" applyFill="1" applyBorder="1" applyAlignment="1" applyProtection="1">
      <alignment vertical="top"/>
      <protection hidden="1"/>
    </xf>
    <xf numFmtId="0" fontId="12" fillId="32" borderId="13" xfId="0" applyFont="1" applyFill="1" applyBorder="1" applyAlignment="1" applyProtection="1">
      <alignment horizontal="left" vertical="center" indent="1"/>
      <protection/>
    </xf>
    <xf numFmtId="0" fontId="12" fillId="32" borderId="14" xfId="0" applyFont="1" applyFill="1" applyBorder="1" applyAlignment="1" applyProtection="1">
      <alignment horizontal="left" vertical="center" indent="1"/>
      <protection/>
    </xf>
    <xf numFmtId="43" fontId="12" fillId="32" borderId="16" xfId="0" applyNumberFormat="1" applyFont="1" applyFill="1" applyBorder="1" applyAlignment="1" applyProtection="1">
      <alignment/>
      <protection hidden="1"/>
    </xf>
    <xf numFmtId="10" fontId="18" fillId="32" borderId="0" xfId="50" applyNumberFormat="1" applyFont="1" applyFill="1" applyBorder="1" applyAlignment="1" applyProtection="1">
      <alignment horizontal="right" vertical="center"/>
      <protection/>
    </xf>
    <xf numFmtId="10" fontId="8" fillId="32" borderId="0" xfId="50" applyNumberFormat="1" applyFont="1" applyFill="1" applyBorder="1" applyAlignment="1" applyProtection="1">
      <alignment horizontal="right" vertical="center"/>
      <protection/>
    </xf>
    <xf numFmtId="43" fontId="12" fillId="32" borderId="0" xfId="0" applyNumberFormat="1" applyFont="1" applyFill="1" applyBorder="1" applyAlignment="1" applyProtection="1">
      <alignment horizontal="center" vertical="top"/>
      <protection/>
    </xf>
    <xf numFmtId="43" fontId="8" fillId="32" borderId="14" xfId="0" applyNumberFormat="1" applyFont="1" applyFill="1" applyBorder="1" applyAlignment="1" applyProtection="1">
      <alignment vertical="center"/>
      <protection/>
    </xf>
    <xf numFmtId="0" fontId="8" fillId="32" borderId="14" xfId="0" applyFont="1" applyFill="1" applyBorder="1" applyAlignment="1" applyProtection="1">
      <alignment vertical="center"/>
      <protection/>
    </xf>
    <xf numFmtId="0" fontId="8" fillId="32" borderId="23" xfId="0" applyFont="1" applyFill="1" applyBorder="1" applyAlignment="1" applyProtection="1">
      <alignment vertical="center"/>
      <protection/>
    </xf>
    <xf numFmtId="10" fontId="0" fillId="32" borderId="17" xfId="0" applyNumberFormat="1" applyFont="1" applyFill="1" applyBorder="1" applyAlignment="1" applyProtection="1">
      <alignment horizontal="right" vertical="center"/>
      <protection hidden="1"/>
    </xf>
    <xf numFmtId="10" fontId="0" fillId="32" borderId="0" xfId="0" applyNumberFormat="1" applyFont="1" applyFill="1" applyBorder="1" applyAlignment="1" applyProtection="1">
      <alignment horizontal="right" vertical="center"/>
      <protection hidden="1"/>
    </xf>
    <xf numFmtId="10" fontId="0" fillId="32" borderId="0" xfId="0" applyNumberFormat="1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Border="1" applyAlignment="1" applyProtection="1">
      <alignment vertical="top"/>
      <protection/>
    </xf>
    <xf numFmtId="200" fontId="8" fillId="32" borderId="0" xfId="0" applyNumberFormat="1" applyFont="1" applyFill="1" applyAlignment="1" applyProtection="1">
      <alignment/>
      <protection/>
    </xf>
    <xf numFmtId="43" fontId="0" fillId="32" borderId="0" xfId="0" applyNumberFormat="1" applyFont="1" applyFill="1" applyBorder="1" applyAlignment="1" applyProtection="1">
      <alignment horizontal="center" vertical="top"/>
      <protection/>
    </xf>
    <xf numFmtId="43" fontId="0" fillId="32" borderId="0" xfId="0" applyNumberFormat="1" applyFont="1" applyFill="1" applyBorder="1" applyAlignment="1" applyProtection="1">
      <alignment vertical="center"/>
      <protection hidden="1"/>
    </xf>
    <xf numFmtId="43" fontId="49" fillId="32" borderId="0" xfId="0" applyNumberFormat="1" applyFont="1" applyFill="1" applyBorder="1" applyAlignment="1" applyProtection="1">
      <alignment vertical="center"/>
      <protection hidden="1"/>
    </xf>
    <xf numFmtId="43" fontId="13" fillId="32" borderId="0" xfId="0" applyNumberFormat="1" applyFont="1" applyFill="1" applyBorder="1" applyAlignment="1" applyProtection="1">
      <alignment vertical="center"/>
      <protection hidden="1"/>
    </xf>
    <xf numFmtId="10" fontId="0" fillId="32" borderId="0" xfId="50" applyNumberFormat="1" applyFont="1" applyFill="1" applyBorder="1" applyAlignment="1" applyProtection="1">
      <alignment horizontal="center" vertical="center"/>
      <protection hidden="1"/>
    </xf>
    <xf numFmtId="10" fontId="0" fillId="32" borderId="16" xfId="50" applyNumberFormat="1" applyFont="1" applyFill="1" applyBorder="1" applyAlignment="1" applyProtection="1">
      <alignment horizontal="center" vertical="center"/>
      <protection hidden="1"/>
    </xf>
    <xf numFmtId="10" fontId="49" fillId="32" borderId="0" xfId="50" applyNumberFormat="1" applyFont="1" applyFill="1" applyBorder="1" applyAlignment="1" applyProtection="1">
      <alignment horizontal="center" vertical="center"/>
      <protection hidden="1"/>
    </xf>
    <xf numFmtId="10" fontId="0" fillId="32" borderId="16" xfId="0" applyNumberFormat="1" applyFont="1" applyFill="1" applyBorder="1" applyAlignment="1" applyProtection="1">
      <alignment horizontal="center" vertical="center" wrapText="1"/>
      <protection hidden="1"/>
    </xf>
    <xf numFmtId="171" fontId="0" fillId="32" borderId="0" xfId="0" applyNumberFormat="1" applyFont="1" applyFill="1" applyBorder="1" applyAlignment="1" applyProtection="1">
      <alignment vertical="center"/>
      <protection hidden="1"/>
    </xf>
    <xf numFmtId="43" fontId="13" fillId="32" borderId="0" xfId="0" applyNumberFormat="1" applyFont="1" applyFill="1" applyBorder="1" applyAlignment="1" applyProtection="1">
      <alignment horizontal="left" vertical="center" indent="1"/>
      <protection hidden="1"/>
    </xf>
    <xf numFmtId="0" fontId="0" fillId="32" borderId="28" xfId="0" applyFont="1" applyFill="1" applyBorder="1" applyAlignment="1" applyProtection="1">
      <alignment horizontal="center" vertical="center"/>
      <protection hidden="1"/>
    </xf>
    <xf numFmtId="43" fontId="12" fillId="32" borderId="16" xfId="0" applyNumberFormat="1" applyFont="1" applyFill="1" applyBorder="1" applyAlignment="1" applyProtection="1">
      <alignment vertical="center"/>
      <protection hidden="1"/>
    </xf>
    <xf numFmtId="189" fontId="8" fillId="32" borderId="14" xfId="50" applyNumberFormat="1" applyFont="1" applyFill="1" applyBorder="1" applyAlignment="1" applyProtection="1">
      <alignment horizontal="right" vertical="center"/>
      <protection/>
    </xf>
    <xf numFmtId="201" fontId="8" fillId="32" borderId="14" xfId="0" applyNumberFormat="1" applyFont="1" applyFill="1" applyBorder="1" applyAlignment="1" applyProtection="1">
      <alignment vertical="center"/>
      <protection/>
    </xf>
    <xf numFmtId="174" fontId="7" fillId="32" borderId="14" xfId="50" applyNumberFormat="1" applyFont="1" applyFill="1" applyBorder="1" applyAlignment="1" applyProtection="1">
      <alignment vertical="center"/>
      <protection/>
    </xf>
    <xf numFmtId="170" fontId="21" fillId="32" borderId="27" xfId="44" applyNumberFormat="1" applyFont="1" applyFill="1" applyBorder="1" applyAlignment="1" applyProtection="1">
      <alignment horizontal="left" vertical="center" wrapText="1"/>
      <protection hidden="1"/>
    </xf>
    <xf numFmtId="170" fontId="21" fillId="32" borderId="28" xfId="44" applyNumberFormat="1" applyFont="1" applyFill="1" applyBorder="1" applyAlignment="1" applyProtection="1">
      <alignment horizontal="left" vertical="center" wrapText="1"/>
      <protection hidden="1"/>
    </xf>
    <xf numFmtId="43" fontId="8" fillId="32" borderId="14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top"/>
      <protection hidden="1"/>
    </xf>
    <xf numFmtId="0" fontId="0" fillId="32" borderId="30" xfId="0" applyFont="1" applyFill="1" applyBorder="1" applyAlignment="1" applyProtection="1">
      <alignment horizontal="center" vertical="center"/>
      <protection hidden="1"/>
    </xf>
    <xf numFmtId="170" fontId="8" fillId="32" borderId="17" xfId="44" applyNumberFormat="1" applyFont="1" applyFill="1" applyBorder="1" applyAlignment="1" applyProtection="1">
      <alignment horizontal="left" vertical="center" wrapText="1"/>
      <protection hidden="1"/>
    </xf>
    <xf numFmtId="170" fontId="8" fillId="32" borderId="0" xfId="44" applyNumberFormat="1" applyFont="1" applyFill="1" applyBorder="1" applyAlignment="1" applyProtection="1">
      <alignment horizontal="left" vertical="center" wrapText="1"/>
      <protection hidden="1"/>
    </xf>
    <xf numFmtId="171" fontId="8" fillId="32" borderId="0" xfId="0" applyNumberFormat="1" applyFont="1" applyFill="1" applyBorder="1" applyAlignment="1" applyProtection="1">
      <alignment vertical="center"/>
      <protection hidden="1"/>
    </xf>
    <xf numFmtId="43" fontId="13" fillId="32" borderId="0" xfId="44" applyFont="1" applyFill="1" applyBorder="1" applyAlignment="1" applyProtection="1">
      <alignment horizontal="left" vertical="center" wrapText="1"/>
      <protection hidden="1"/>
    </xf>
    <xf numFmtId="170" fontId="21" fillId="32" borderId="16" xfId="44" applyNumberFormat="1" applyFont="1" applyFill="1" applyBorder="1" applyAlignment="1" applyProtection="1">
      <alignment horizontal="left" vertical="center" wrapText="1"/>
      <protection hidden="1"/>
    </xf>
    <xf numFmtId="171" fontId="0" fillId="32" borderId="38" xfId="0" applyNumberFormat="1" applyFont="1" applyFill="1" applyBorder="1" applyAlignment="1" applyProtection="1">
      <alignment vertical="center"/>
      <protection hidden="1"/>
    </xf>
    <xf numFmtId="0" fontId="21" fillId="32" borderId="28" xfId="0" applyFont="1" applyFill="1" applyBorder="1" applyAlignment="1" applyProtection="1">
      <alignment vertical="center"/>
      <protection hidden="1"/>
    </xf>
    <xf numFmtId="0" fontId="8" fillId="32" borderId="17" xfId="0" applyFont="1" applyFill="1" applyBorder="1" applyAlignment="1" applyProtection="1">
      <alignment horizontal="left" indent="1"/>
      <protection/>
    </xf>
    <xf numFmtId="0" fontId="8" fillId="32" borderId="0" xfId="0" applyFont="1" applyFill="1" applyBorder="1" applyAlignment="1" applyProtection="1">
      <alignment horizontal="left" indent="1"/>
      <protection/>
    </xf>
    <xf numFmtId="9" fontId="0" fillId="32" borderId="0" xfId="50" applyFont="1" applyFill="1" applyBorder="1" applyAlignment="1" applyProtection="1">
      <alignment horizontal="center" vertical="center"/>
      <protection hidden="1"/>
    </xf>
    <xf numFmtId="0" fontId="18" fillId="32" borderId="0" xfId="0" applyFont="1" applyFill="1" applyBorder="1" applyAlignment="1" applyProtection="1">
      <alignment horizontal="left" vertical="center" wrapText="1"/>
      <protection/>
    </xf>
    <xf numFmtId="0" fontId="23" fillId="32" borderId="17" xfId="0" applyFont="1" applyFill="1" applyBorder="1" applyAlignment="1" applyProtection="1">
      <alignment horizontal="left" indent="1"/>
      <protection/>
    </xf>
    <xf numFmtId="0" fontId="23" fillId="32" borderId="0" xfId="0" applyFont="1" applyFill="1" applyBorder="1" applyAlignment="1" applyProtection="1">
      <alignment horizontal="left" indent="1"/>
      <protection/>
    </xf>
    <xf numFmtId="0" fontId="18" fillId="32" borderId="0" xfId="0" applyFont="1" applyFill="1" applyBorder="1" applyAlignment="1" applyProtection="1">
      <alignment horizontal="left" indent="1"/>
      <protection/>
    </xf>
    <xf numFmtId="170" fontId="2" fillId="32" borderId="0" xfId="44" applyNumberFormat="1" applyFont="1" applyFill="1" applyBorder="1" applyAlignment="1" applyProtection="1">
      <alignment horizontal="left" wrapText="1"/>
      <protection hidden="1"/>
    </xf>
    <xf numFmtId="43" fontId="17" fillId="32" borderId="0" xfId="50" applyNumberFormat="1" applyFont="1" applyFill="1" applyBorder="1" applyAlignment="1" applyProtection="1">
      <alignment horizontal="center" vertical="center"/>
      <protection hidden="1"/>
    </xf>
    <xf numFmtId="170" fontId="17" fillId="32" borderId="0" xfId="44" applyNumberFormat="1" applyFont="1" applyFill="1" applyBorder="1" applyAlignment="1" applyProtection="1">
      <alignment horizontal="left" vertical="center" wrapText="1"/>
      <protection hidden="1"/>
    </xf>
    <xf numFmtId="170" fontId="8" fillId="32" borderId="21" xfId="44" applyNumberFormat="1" applyFont="1" applyFill="1" applyBorder="1" applyAlignment="1" applyProtection="1">
      <alignment vertical="center" wrapText="1"/>
      <protection hidden="1"/>
    </xf>
    <xf numFmtId="170" fontId="8" fillId="32" borderId="16" xfId="44" applyNumberFormat="1" applyFont="1" applyFill="1" applyBorder="1" applyAlignment="1" applyProtection="1">
      <alignment vertical="center" wrapText="1"/>
      <protection hidden="1"/>
    </xf>
    <xf numFmtId="0" fontId="17" fillId="32" borderId="16" xfId="0" applyFont="1" applyFill="1" applyBorder="1" applyAlignment="1" applyProtection="1">
      <alignment horizontal="right" vertical="center" wrapText="1"/>
      <protection hidden="1"/>
    </xf>
    <xf numFmtId="170" fontId="8" fillId="32" borderId="27" xfId="44" applyNumberFormat="1" applyFont="1" applyFill="1" applyBorder="1" applyAlignment="1" applyProtection="1">
      <alignment vertical="center" wrapText="1"/>
      <protection hidden="1"/>
    </xf>
    <xf numFmtId="170" fontId="8" fillId="32" borderId="28" xfId="44" applyNumberFormat="1" applyFont="1" applyFill="1" applyBorder="1" applyAlignment="1" applyProtection="1">
      <alignment vertical="center" wrapText="1"/>
      <protection hidden="1"/>
    </xf>
    <xf numFmtId="0" fontId="8" fillId="32" borderId="28" xfId="0" applyFont="1" applyFill="1" applyBorder="1" applyAlignment="1" applyProtection="1">
      <alignment horizontal="center" vertical="center"/>
      <protection hidden="1"/>
    </xf>
    <xf numFmtId="0" fontId="23" fillId="32" borderId="17" xfId="0" applyFont="1" applyFill="1" applyBorder="1" applyAlignment="1" applyProtection="1">
      <alignment horizontal="left" vertical="center" indent="1"/>
      <protection/>
    </xf>
    <xf numFmtId="0" fontId="23" fillId="32" borderId="0" xfId="0" applyFont="1" applyFill="1" applyBorder="1" applyAlignment="1" applyProtection="1">
      <alignment horizontal="left" vertical="center" indent="1"/>
      <protection/>
    </xf>
    <xf numFmtId="43" fontId="0" fillId="32" borderId="13" xfId="0" applyNumberFormat="1" applyFont="1" applyFill="1" applyBorder="1" applyAlignment="1" applyProtection="1">
      <alignment/>
      <protection hidden="1"/>
    </xf>
    <xf numFmtId="43" fontId="0" fillId="32" borderId="14" xfId="0" applyNumberFormat="1" applyFont="1" applyFill="1" applyBorder="1" applyAlignment="1" applyProtection="1">
      <alignment/>
      <protection hidden="1"/>
    </xf>
    <xf numFmtId="43" fontId="0" fillId="32" borderId="0" xfId="0" applyNumberFormat="1" applyFont="1" applyFill="1" applyBorder="1" applyAlignment="1" applyProtection="1">
      <alignment horizontal="center" vertical="top" wrapText="1"/>
      <protection hidden="1"/>
    </xf>
    <xf numFmtId="43" fontId="18" fillId="32" borderId="0" xfId="0" applyNumberFormat="1" applyFont="1" applyFill="1" applyBorder="1" applyAlignment="1" applyProtection="1">
      <alignment vertical="center"/>
      <protection/>
    </xf>
    <xf numFmtId="43" fontId="0" fillId="32" borderId="16" xfId="0" applyNumberFormat="1" applyFont="1" applyFill="1" applyBorder="1" applyAlignment="1" applyProtection="1">
      <alignment vertical="center"/>
      <protection hidden="1"/>
    </xf>
    <xf numFmtId="43" fontId="12" fillId="32" borderId="0" xfId="0" applyNumberFormat="1" applyFont="1" applyFill="1" applyBorder="1" applyAlignment="1" applyProtection="1">
      <alignment/>
      <protection hidden="1"/>
    </xf>
    <xf numFmtId="171" fontId="8" fillId="32" borderId="0" xfId="0" applyNumberFormat="1" applyFont="1" applyFill="1" applyAlignment="1" applyProtection="1">
      <alignment/>
      <protection hidden="1"/>
    </xf>
    <xf numFmtId="0" fontId="8" fillId="32" borderId="0" xfId="0" applyFont="1" applyFill="1" applyAlignment="1" applyProtection="1">
      <alignment/>
      <protection hidden="1"/>
    </xf>
    <xf numFmtId="10" fontId="0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32" borderId="12" xfId="0" applyFont="1" applyFill="1" applyBorder="1" applyAlignment="1" applyProtection="1">
      <alignment horizontal="center" vertical="top"/>
      <protection hidden="1"/>
    </xf>
    <xf numFmtId="10" fontId="0" fillId="32" borderId="16" xfId="0" applyNumberFormat="1" applyFont="1" applyFill="1" applyBorder="1" applyAlignment="1" applyProtection="1">
      <alignment horizontal="center" vertical="center"/>
      <protection hidden="1"/>
    </xf>
    <xf numFmtId="10" fontId="0" fillId="32" borderId="17" xfId="0" applyNumberFormat="1" applyFont="1" applyFill="1" applyBorder="1" applyAlignment="1" applyProtection="1">
      <alignment horizontal="right" vertical="top"/>
      <protection hidden="1"/>
    </xf>
    <xf numFmtId="10" fontId="0" fillId="32" borderId="0" xfId="0" applyNumberFormat="1" applyFont="1" applyFill="1" applyBorder="1" applyAlignment="1" applyProtection="1">
      <alignment horizontal="right" vertical="top"/>
      <protection hidden="1"/>
    </xf>
    <xf numFmtId="0" fontId="0" fillId="32" borderId="0" xfId="0" applyFont="1" applyFill="1" applyBorder="1" applyAlignment="1" applyProtection="1">
      <alignment horizontal="center" vertical="center"/>
      <protection/>
    </xf>
    <xf numFmtId="0" fontId="8" fillId="32" borderId="28" xfId="0" applyFont="1" applyFill="1" applyBorder="1" applyAlignment="1" applyProtection="1">
      <alignment horizontal="center" vertical="center"/>
      <protection/>
    </xf>
    <xf numFmtId="0" fontId="18" fillId="32" borderId="0" xfId="0" applyFont="1" applyFill="1" applyBorder="1" applyAlignment="1" applyProtection="1">
      <alignment horizontal="left" vertical="center" wrapText="1"/>
      <protection hidden="1"/>
    </xf>
    <xf numFmtId="0" fontId="21" fillId="32" borderId="27" xfId="0" applyFont="1" applyFill="1" applyBorder="1" applyAlignment="1" applyProtection="1">
      <alignment horizontal="left" vertical="center" indent="1"/>
      <protection hidden="1"/>
    </xf>
    <xf numFmtId="0" fontId="21" fillId="32" borderId="28" xfId="0" applyFont="1" applyFill="1" applyBorder="1" applyAlignment="1" applyProtection="1">
      <alignment horizontal="left" vertical="center" indent="1"/>
      <protection hidden="1"/>
    </xf>
    <xf numFmtId="0" fontId="18" fillId="32" borderId="16" xfId="0" applyFont="1" applyFill="1" applyBorder="1" applyAlignment="1" applyProtection="1">
      <alignment horizontal="left" vertical="center" wrapText="1"/>
      <protection hidden="1"/>
    </xf>
    <xf numFmtId="43" fontId="8" fillId="32" borderId="28" xfId="0" applyNumberFormat="1" applyFont="1" applyFill="1" applyBorder="1" applyAlignment="1" applyProtection="1">
      <alignment vertical="center"/>
      <protection/>
    </xf>
    <xf numFmtId="43" fontId="0" fillId="32" borderId="0" xfId="0" applyNumberFormat="1" applyFont="1" applyFill="1" applyBorder="1" applyAlignment="1" applyProtection="1">
      <alignment vertical="center"/>
      <protection/>
    </xf>
    <xf numFmtId="1" fontId="0" fillId="32" borderId="0" xfId="50" applyNumberFormat="1" applyFont="1" applyFill="1" applyBorder="1" applyAlignment="1" applyProtection="1">
      <alignment horizontal="right" vertical="center"/>
      <protection hidden="1"/>
    </xf>
    <xf numFmtId="43" fontId="0" fillId="32" borderId="0" xfId="0" applyNumberFormat="1" applyFont="1" applyFill="1" applyBorder="1" applyAlignment="1" applyProtection="1">
      <alignment horizontal="center" vertical="center"/>
      <protection hidden="1"/>
    </xf>
    <xf numFmtId="43" fontId="0" fillId="32" borderId="17" xfId="44" applyFont="1" applyFill="1" applyBorder="1" applyAlignment="1" applyProtection="1">
      <alignment horizontal="center" vertical="center"/>
      <protection hidden="1"/>
    </xf>
    <xf numFmtId="43" fontId="0" fillId="32" borderId="14" xfId="0" applyNumberFormat="1" applyFont="1" applyFill="1" applyBorder="1" applyAlignment="1" applyProtection="1">
      <alignment vertical="center"/>
      <protection hidden="1"/>
    </xf>
    <xf numFmtId="43" fontId="0" fillId="32" borderId="23" xfId="0" applyNumberFormat="1" applyFont="1" applyFill="1" applyBorder="1" applyAlignment="1" applyProtection="1">
      <alignment vertical="center"/>
      <protection hidden="1"/>
    </xf>
    <xf numFmtId="0" fontId="1" fillId="32" borderId="97" xfId="0" applyFont="1" applyFill="1" applyBorder="1" applyAlignment="1" applyProtection="1">
      <alignment horizontal="center" vertical="center"/>
      <protection hidden="1"/>
    </xf>
    <xf numFmtId="0" fontId="1" fillId="32" borderId="98" xfId="0" applyFont="1" applyFill="1" applyBorder="1" applyAlignment="1" applyProtection="1">
      <alignment horizontal="center" vertical="center"/>
      <protection hidden="1"/>
    </xf>
    <xf numFmtId="0" fontId="1" fillId="32" borderId="99" xfId="0" applyFont="1" applyFill="1" applyBorder="1" applyAlignment="1" applyProtection="1">
      <alignment horizontal="center" vertical="center"/>
      <protection hidden="1"/>
    </xf>
    <xf numFmtId="4" fontId="5" fillId="32" borderId="13" xfId="0" applyNumberFormat="1" applyFont="1" applyFill="1" applyBorder="1" applyAlignment="1" applyProtection="1">
      <alignment vertical="center" wrapText="1"/>
      <protection hidden="1"/>
    </xf>
    <xf numFmtId="4" fontId="5" fillId="32" borderId="14" xfId="0" applyNumberFormat="1" applyFont="1" applyFill="1" applyBorder="1" applyAlignment="1" applyProtection="1">
      <alignment vertical="center" wrapText="1"/>
      <protection hidden="1"/>
    </xf>
    <xf numFmtId="4" fontId="5" fillId="32" borderId="23" xfId="0" applyNumberFormat="1" applyFont="1" applyFill="1" applyBorder="1" applyAlignment="1" applyProtection="1">
      <alignment vertical="center" wrapText="1"/>
      <protection hidden="1"/>
    </xf>
    <xf numFmtId="9" fontId="2" fillId="32" borderId="100" xfId="0" applyNumberFormat="1" applyFont="1" applyFill="1" applyBorder="1" applyAlignment="1" applyProtection="1">
      <alignment horizontal="center" vertical="center"/>
      <protection hidden="1"/>
    </xf>
    <xf numFmtId="0" fontId="2" fillId="32" borderId="101" xfId="0" applyFont="1" applyFill="1" applyBorder="1" applyAlignment="1" applyProtection="1">
      <alignment horizontal="center" vertical="center" wrapText="1"/>
      <protection hidden="1"/>
    </xf>
    <xf numFmtId="0" fontId="2" fillId="32" borderId="102" xfId="0" applyFont="1" applyFill="1" applyBorder="1" applyAlignment="1" applyProtection="1">
      <alignment horizontal="center" vertical="center" wrapText="1"/>
      <protection hidden="1"/>
    </xf>
    <xf numFmtId="43" fontId="0" fillId="32" borderId="58" xfId="44" applyFont="1" applyFill="1" applyBorder="1" applyAlignment="1" applyProtection="1">
      <alignment horizontal="center" vertical="center"/>
      <protection hidden="1"/>
    </xf>
    <xf numFmtId="43" fontId="0" fillId="32" borderId="59" xfId="44" applyFont="1" applyFill="1" applyBorder="1" applyAlignment="1" applyProtection="1">
      <alignment horizontal="center" vertical="center"/>
      <protection hidden="1"/>
    </xf>
    <xf numFmtId="43" fontId="0" fillId="32" borderId="60" xfId="44" applyFont="1" applyFill="1" applyBorder="1" applyAlignment="1" applyProtection="1">
      <alignment horizontal="center" vertical="center"/>
      <protection hidden="1"/>
    </xf>
    <xf numFmtId="1" fontId="0" fillId="32" borderId="65" xfId="50" applyNumberFormat="1" applyFont="1" applyFill="1" applyBorder="1" applyAlignment="1" applyProtection="1">
      <alignment horizontal="right" vertical="center"/>
      <protection hidden="1"/>
    </xf>
    <xf numFmtId="170" fontId="0" fillId="32" borderId="103" xfId="44" applyNumberFormat="1" applyFont="1" applyFill="1" applyBorder="1" applyAlignment="1" applyProtection="1">
      <alignment horizontal="center" vertical="center" wrapText="1"/>
      <protection hidden="1"/>
    </xf>
    <xf numFmtId="170" fontId="0" fillId="32" borderId="104" xfId="44" applyNumberFormat="1" applyFont="1" applyFill="1" applyBorder="1" applyAlignment="1" applyProtection="1">
      <alignment horizontal="center" vertical="center" wrapText="1"/>
      <protection hidden="1"/>
    </xf>
    <xf numFmtId="170" fontId="0" fillId="32" borderId="105" xfId="44" applyNumberFormat="1" applyFont="1" applyFill="1" applyBorder="1" applyAlignment="1" applyProtection="1">
      <alignment horizontal="center" vertical="center" wrapText="1"/>
      <protection hidden="1"/>
    </xf>
    <xf numFmtId="170" fontId="0" fillId="32" borderId="106" xfId="44" applyNumberFormat="1" applyFont="1" applyFill="1" applyBorder="1" applyAlignment="1" applyProtection="1">
      <alignment horizontal="center" vertical="center" wrapText="1"/>
      <protection hidden="1"/>
    </xf>
    <xf numFmtId="170" fontId="0" fillId="32" borderId="107" xfId="44" applyNumberFormat="1" applyFont="1" applyFill="1" applyBorder="1" applyAlignment="1" applyProtection="1">
      <alignment horizontal="center" vertical="center" wrapText="1"/>
      <protection hidden="1"/>
    </xf>
    <xf numFmtId="170" fontId="0" fillId="32" borderId="108" xfId="44" applyNumberFormat="1" applyFont="1" applyFill="1" applyBorder="1" applyAlignment="1" applyProtection="1">
      <alignment horizontal="center" vertical="center" wrapText="1"/>
      <protection hidden="1"/>
    </xf>
    <xf numFmtId="170" fontId="17" fillId="32" borderId="0" xfId="44" applyNumberFormat="1" applyFont="1" applyFill="1" applyBorder="1" applyAlignment="1" applyProtection="1">
      <alignment horizontal="right" vertical="center" wrapText="1" indent="1"/>
      <protection hidden="1"/>
    </xf>
    <xf numFmtId="0" fontId="1" fillId="32" borderId="109" xfId="0" applyFont="1" applyFill="1" applyBorder="1" applyAlignment="1" applyProtection="1">
      <alignment horizontal="center" vertical="center"/>
      <protection hidden="1"/>
    </xf>
    <xf numFmtId="0" fontId="1" fillId="32" borderId="73" xfId="0" applyFont="1" applyFill="1" applyBorder="1" applyAlignment="1" applyProtection="1">
      <alignment horizontal="center" vertical="center"/>
      <protection hidden="1"/>
    </xf>
    <xf numFmtId="0" fontId="1" fillId="32" borderId="110" xfId="0" applyFont="1" applyFill="1" applyBorder="1" applyAlignment="1" applyProtection="1">
      <alignment horizontal="center" vertical="center"/>
      <protection hidden="1"/>
    </xf>
    <xf numFmtId="0" fontId="8" fillId="32" borderId="102" xfId="0" applyFont="1" applyFill="1" applyBorder="1" applyAlignment="1" applyProtection="1">
      <alignment horizontal="center" vertical="center"/>
      <protection hidden="1"/>
    </xf>
    <xf numFmtId="170" fontId="0" fillId="32" borderId="73" xfId="44" applyNumberFormat="1" applyFont="1" applyFill="1" applyBorder="1" applyAlignment="1" applyProtection="1">
      <alignment horizontal="center" wrapText="1"/>
      <protection hidden="1"/>
    </xf>
    <xf numFmtId="170" fontId="17" fillId="32" borderId="20" xfId="44" applyNumberFormat="1" applyFont="1" applyFill="1" applyBorder="1" applyAlignment="1" applyProtection="1">
      <alignment horizontal="right" vertical="center" wrapText="1" indent="1"/>
      <protection hidden="1"/>
    </xf>
    <xf numFmtId="9" fontId="2" fillId="32" borderId="111" xfId="0" applyNumberFormat="1" applyFont="1" applyFill="1" applyBorder="1" applyAlignment="1" applyProtection="1">
      <alignment horizontal="center" vertical="center"/>
      <protection hidden="1"/>
    </xf>
    <xf numFmtId="9" fontId="2" fillId="32" borderId="72" xfId="0" applyNumberFormat="1" applyFont="1" applyFill="1" applyBorder="1" applyAlignment="1" applyProtection="1">
      <alignment horizontal="center" vertical="center"/>
      <protection hidden="1"/>
    </xf>
    <xf numFmtId="170" fontId="0" fillId="32" borderId="0" xfId="44" applyNumberFormat="1" applyFont="1" applyFill="1" applyBorder="1" applyAlignment="1" applyProtection="1">
      <alignment horizontal="center" vertical="top" wrapText="1"/>
      <protection hidden="1"/>
    </xf>
    <xf numFmtId="170" fontId="54" fillId="32" borderId="58" xfId="44" applyNumberFormat="1" applyFont="1" applyFill="1" applyBorder="1" applyAlignment="1" applyProtection="1">
      <alignment horizontal="center" vertical="center" wrapText="1"/>
      <protection hidden="1"/>
    </xf>
    <xf numFmtId="170" fontId="54" fillId="32" borderId="59" xfId="44" applyNumberFormat="1" applyFont="1" applyFill="1" applyBorder="1" applyAlignment="1" applyProtection="1">
      <alignment horizontal="center" vertical="center" wrapText="1"/>
      <protection hidden="1"/>
    </xf>
    <xf numFmtId="170" fontId="54" fillId="32" borderId="60" xfId="44" applyNumberFormat="1" applyFont="1" applyFill="1" applyBorder="1" applyAlignment="1" applyProtection="1">
      <alignment horizontal="center" vertical="center" wrapText="1"/>
      <protection hidden="1"/>
    </xf>
    <xf numFmtId="9" fontId="8" fillId="32" borderId="16" xfId="50" applyFont="1" applyFill="1" applyBorder="1" applyAlignment="1" applyProtection="1">
      <alignment horizontal="center" vertical="center"/>
      <protection hidden="1"/>
    </xf>
    <xf numFmtId="43" fontId="104" fillId="32" borderId="112" xfId="44" applyFont="1" applyFill="1" applyBorder="1" applyAlignment="1" applyProtection="1">
      <alignment horizontal="center" vertical="center"/>
      <protection hidden="1"/>
    </xf>
    <xf numFmtId="43" fontId="0" fillId="32" borderId="74" xfId="44" applyFont="1" applyFill="1" applyBorder="1" applyAlignment="1" applyProtection="1">
      <alignment horizontal="center" vertical="center"/>
      <protection hidden="1"/>
    </xf>
    <xf numFmtId="43" fontId="12" fillId="32" borderId="70" xfId="0" applyNumberFormat="1" applyFont="1" applyFill="1" applyBorder="1" applyAlignment="1" applyProtection="1">
      <alignment vertical="center" wrapText="1"/>
      <protection hidden="1"/>
    </xf>
    <xf numFmtId="43" fontId="0" fillId="32" borderId="113" xfId="44" applyFont="1" applyFill="1" applyBorder="1" applyAlignment="1" applyProtection="1">
      <alignment horizontal="center" vertical="center"/>
      <protection hidden="1"/>
    </xf>
    <xf numFmtId="43" fontId="0" fillId="32" borderId="114" xfId="44" applyFont="1" applyFill="1" applyBorder="1" applyAlignment="1" applyProtection="1">
      <alignment horizontal="center" vertical="center"/>
      <protection hidden="1"/>
    </xf>
    <xf numFmtId="43" fontId="0" fillId="32" borderId="13" xfId="44" applyNumberFormat="1" applyFont="1" applyFill="1" applyBorder="1" applyAlignment="1" applyProtection="1">
      <alignment horizontal="center" vertical="center"/>
      <protection hidden="1"/>
    </xf>
    <xf numFmtId="43" fontId="0" fillId="32" borderId="14" xfId="44" applyNumberFormat="1" applyFont="1" applyFill="1" applyBorder="1" applyAlignment="1" applyProtection="1">
      <alignment horizontal="center" vertical="center"/>
      <protection hidden="1"/>
    </xf>
    <xf numFmtId="43" fontId="21" fillId="32" borderId="0" xfId="0" applyNumberFormat="1" applyFont="1" applyFill="1" applyBorder="1" applyAlignment="1" applyProtection="1">
      <alignment vertical="center"/>
      <protection hidden="1"/>
    </xf>
    <xf numFmtId="43" fontId="46" fillId="34" borderId="13" xfId="44" applyFont="1" applyFill="1" applyBorder="1" applyAlignment="1" applyProtection="1">
      <alignment horizontal="center" vertical="center"/>
      <protection locked="0"/>
    </xf>
    <xf numFmtId="43" fontId="46" fillId="34" borderId="14" xfId="44" applyFont="1" applyFill="1" applyBorder="1" applyAlignment="1" applyProtection="1">
      <alignment horizontal="center" vertical="center"/>
      <protection locked="0"/>
    </xf>
    <xf numFmtId="43" fontId="46" fillId="34" borderId="23" xfId="44" applyFont="1" applyFill="1" applyBorder="1" applyAlignment="1" applyProtection="1">
      <alignment horizontal="center" vertical="center"/>
      <protection locked="0"/>
    </xf>
    <xf numFmtId="43" fontId="46" fillId="32" borderId="70" xfId="44" applyFont="1" applyFill="1" applyBorder="1" applyAlignment="1" applyProtection="1">
      <alignment horizontal="center" vertical="center"/>
      <protection hidden="1"/>
    </xf>
    <xf numFmtId="10" fontId="6" fillId="32" borderId="0" xfId="50" applyNumberFormat="1" applyFont="1" applyFill="1" applyBorder="1" applyAlignment="1" applyProtection="1">
      <alignment vertical="center" wrapText="1"/>
      <protection/>
    </xf>
    <xf numFmtId="14" fontId="88" fillId="25" borderId="61" xfId="40" applyNumberFormat="1" applyBorder="1" applyAlignment="1" applyProtection="1">
      <alignment horizontal="center" vertical="center" wrapText="1"/>
      <protection hidden="1" locked="0"/>
    </xf>
    <xf numFmtId="14" fontId="88" fillId="25" borderId="62" xfId="40" applyNumberFormat="1" applyBorder="1" applyAlignment="1" applyProtection="1">
      <alignment horizontal="center" vertical="center" wrapText="1"/>
      <protection hidden="1" locked="0"/>
    </xf>
    <xf numFmtId="14" fontId="88" fillId="25" borderId="63" xfId="40" applyNumberFormat="1" applyBorder="1" applyAlignment="1" applyProtection="1">
      <alignment horizontal="center" vertical="center" wrapText="1"/>
      <protection hidden="1" locked="0"/>
    </xf>
    <xf numFmtId="0" fontId="12" fillId="32" borderId="21" xfId="0" applyFont="1" applyFill="1" applyBorder="1" applyAlignment="1" applyProtection="1">
      <alignment horizontal="left" vertical="top" indent="1"/>
      <protection/>
    </xf>
    <xf numFmtId="0" fontId="12" fillId="32" borderId="16" xfId="0" applyFont="1" applyFill="1" applyBorder="1" applyAlignment="1" applyProtection="1">
      <alignment horizontal="left" vertical="top" indent="1"/>
      <protection/>
    </xf>
    <xf numFmtId="0" fontId="0" fillId="34" borderId="14" xfId="0" applyFont="1" applyFill="1" applyBorder="1" applyAlignment="1" applyProtection="1">
      <alignment horizontal="left" vertical="top" wrapText="1" indent="1"/>
      <protection locked="0"/>
    </xf>
    <xf numFmtId="0" fontId="0" fillId="34" borderId="14" xfId="0" applyFont="1" applyFill="1" applyBorder="1" applyAlignment="1" applyProtection="1">
      <alignment horizontal="left" vertical="top" wrapText="1" indent="1"/>
      <protection locked="0"/>
    </xf>
    <xf numFmtId="0" fontId="0" fillId="34" borderId="23" xfId="0" applyFont="1" applyFill="1" applyBorder="1" applyAlignment="1" applyProtection="1">
      <alignment horizontal="left" vertical="top" wrapText="1" indent="1"/>
      <protection locked="0"/>
    </xf>
    <xf numFmtId="0" fontId="12" fillId="32" borderId="27" xfId="0" applyFont="1" applyFill="1" applyBorder="1" applyAlignment="1" applyProtection="1">
      <alignment horizontal="left" vertical="top" indent="1"/>
      <protection/>
    </xf>
    <xf numFmtId="0" fontId="12" fillId="32" borderId="28" xfId="0" applyFont="1" applyFill="1" applyBorder="1" applyAlignment="1" applyProtection="1">
      <alignment horizontal="left" vertical="top" indent="1"/>
      <protection/>
    </xf>
    <xf numFmtId="9" fontId="0" fillId="34" borderId="14" xfId="50" applyFont="1" applyFill="1" applyBorder="1" applyAlignment="1" applyProtection="1">
      <alignment horizontal="left" vertical="top" wrapText="1" indent="1"/>
      <protection locked="0"/>
    </xf>
    <xf numFmtId="9" fontId="0" fillId="34" borderId="23" xfId="50" applyFont="1" applyFill="1" applyBorder="1" applyAlignment="1" applyProtection="1">
      <alignment horizontal="left" vertical="top" wrapText="1" indent="1"/>
      <protection locked="0"/>
    </xf>
    <xf numFmtId="0" fontId="12" fillId="32" borderId="17" xfId="0" applyFont="1" applyFill="1" applyBorder="1" applyAlignment="1" applyProtection="1">
      <alignment horizontal="left" vertical="top" indent="1"/>
      <protection/>
    </xf>
    <xf numFmtId="0" fontId="12" fillId="32" borderId="0" xfId="0" applyFont="1" applyFill="1" applyBorder="1" applyAlignment="1" applyProtection="1">
      <alignment horizontal="left" vertical="top" indent="1"/>
      <protection/>
    </xf>
    <xf numFmtId="0" fontId="12" fillId="32" borderId="13" xfId="0" applyFont="1" applyFill="1" applyBorder="1" applyAlignment="1" applyProtection="1">
      <alignment horizontal="left" vertical="top" indent="1"/>
      <protection/>
    </xf>
    <xf numFmtId="0" fontId="12" fillId="32" borderId="14" xfId="0" applyFont="1" applyFill="1" applyBorder="1" applyAlignment="1" applyProtection="1">
      <alignment horizontal="left" vertical="top" indent="1"/>
      <protection/>
    </xf>
    <xf numFmtId="0" fontId="0" fillId="34" borderId="14" xfId="0" applyFont="1" applyFill="1" applyBorder="1" applyAlignment="1" applyProtection="1">
      <alignment horizontal="left" vertical="top" wrapText="1" indent="1"/>
      <protection locked="0"/>
    </xf>
    <xf numFmtId="43" fontId="8" fillId="33" borderId="0" xfId="42" applyNumberFormat="1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horizontal="left" vertical="center"/>
      <protection hidden="1"/>
    </xf>
    <xf numFmtId="0" fontId="0" fillId="34" borderId="23" xfId="0" applyFont="1" applyFill="1" applyBorder="1" applyAlignment="1" applyProtection="1">
      <alignment horizontal="left" vertical="top" wrapText="1" indent="1"/>
      <protection locked="0"/>
    </xf>
    <xf numFmtId="0" fontId="21" fillId="33" borderId="0" xfId="0" applyFont="1" applyFill="1" applyBorder="1" applyAlignment="1" applyProtection="1">
      <alignment horizontal="left" vertical="top"/>
      <protection hidden="1"/>
    </xf>
    <xf numFmtId="0" fontId="21" fillId="33" borderId="0" xfId="0" applyFont="1" applyFill="1" applyBorder="1" applyAlignment="1" applyProtection="1">
      <alignment horizontal="left" vertical="top" wrapText="1"/>
      <protection hidden="1"/>
    </xf>
    <xf numFmtId="43" fontId="0" fillId="34" borderId="14" xfId="42" applyNumberFormat="1" applyFont="1" applyFill="1" applyBorder="1" applyAlignment="1" applyProtection="1">
      <alignment vertical="center"/>
      <protection locked="0"/>
    </xf>
    <xf numFmtId="43" fontId="0" fillId="32" borderId="14" xfId="42" applyNumberFormat="1" applyFont="1" applyFill="1" applyBorder="1" applyAlignment="1" applyProtection="1">
      <alignment vertical="center"/>
      <protection locked="0"/>
    </xf>
    <xf numFmtId="14" fontId="17" fillId="32" borderId="54" xfId="44" applyNumberFormat="1" applyFont="1" applyFill="1" applyBorder="1" applyAlignment="1" applyProtection="1">
      <alignment horizontal="center" vertical="center" wrapText="1"/>
      <protection hidden="1"/>
    </xf>
    <xf numFmtId="43" fontId="0" fillId="34" borderId="14" xfId="42" applyNumberFormat="1" applyFont="1" applyFill="1" applyBorder="1" applyAlignment="1" applyProtection="1">
      <alignment vertical="center"/>
      <protection hidden="1" locked="0"/>
    </xf>
    <xf numFmtId="0" fontId="18" fillId="32" borderId="13" xfId="0" applyFont="1" applyFill="1" applyBorder="1" applyAlignment="1" applyProtection="1">
      <alignment horizontal="left" vertical="center" indent="1"/>
      <protection/>
    </xf>
    <xf numFmtId="0" fontId="18" fillId="32" borderId="14" xfId="0" applyFont="1" applyFill="1" applyBorder="1" applyAlignment="1" applyProtection="1">
      <alignment horizontal="left" vertical="center" indent="1"/>
      <protection/>
    </xf>
    <xf numFmtId="43" fontId="12" fillId="32" borderId="115" xfId="0" applyNumberFormat="1" applyFont="1" applyFill="1" applyBorder="1" applyAlignment="1" applyProtection="1">
      <alignment vertical="center" wrapText="1"/>
      <protection hidden="1"/>
    </xf>
    <xf numFmtId="170" fontId="59" fillId="29" borderId="4" xfId="48" applyNumberFormat="1" applyFont="1" applyAlignment="1" applyProtection="1">
      <alignment horizontal="center" vertical="center" wrapText="1"/>
      <protection hidden="1"/>
    </xf>
    <xf numFmtId="43" fontId="46" fillId="34" borderId="70" xfId="44" applyFont="1" applyFill="1" applyBorder="1" applyAlignment="1" applyProtection="1">
      <alignment horizontal="center" vertical="center"/>
      <protection locked="0"/>
    </xf>
    <xf numFmtId="175" fontId="5" fillId="29" borderId="4" xfId="48" applyNumberFormat="1" applyFont="1" applyAlignment="1" applyProtection="1">
      <alignment horizontal="center" vertical="center"/>
      <protection/>
    </xf>
    <xf numFmtId="43" fontId="104" fillId="32" borderId="116" xfId="44" applyFont="1" applyFill="1" applyBorder="1" applyAlignment="1" applyProtection="1">
      <alignment horizontal="center" vertical="center"/>
      <protection hidden="1"/>
    </xf>
    <xf numFmtId="0" fontId="106" fillId="32" borderId="79" xfId="0" applyFont="1" applyFill="1" applyBorder="1" applyAlignment="1" applyProtection="1">
      <alignment horizontal="center" vertical="center" wrapText="1"/>
      <protection hidden="1"/>
    </xf>
    <xf numFmtId="0" fontId="106" fillId="32" borderId="29" xfId="0" applyFont="1" applyFill="1" applyBorder="1" applyAlignment="1" applyProtection="1">
      <alignment horizontal="center" vertical="center" wrapText="1"/>
      <protection hidden="1"/>
    </xf>
    <xf numFmtId="0" fontId="106" fillId="32" borderId="85" xfId="0" applyFont="1" applyFill="1" applyBorder="1" applyAlignment="1" applyProtection="1">
      <alignment horizontal="center" vertical="center" wrapText="1"/>
      <protection hidden="1"/>
    </xf>
    <xf numFmtId="0" fontId="12" fillId="32" borderId="11" xfId="0" applyFont="1" applyFill="1" applyBorder="1" applyAlignment="1" applyProtection="1">
      <alignment horizontal="left" vertical="center" wrapText="1" indent="1"/>
      <protection hidden="1"/>
    </xf>
    <xf numFmtId="0" fontId="12" fillId="32" borderId="0" xfId="0" applyFont="1" applyFill="1" applyBorder="1" applyAlignment="1" applyProtection="1">
      <alignment horizontal="left" vertical="center" wrapText="1" indent="1"/>
      <protection hidden="1"/>
    </xf>
    <xf numFmtId="0" fontId="12" fillId="32" borderId="12" xfId="0" applyFont="1" applyFill="1" applyBorder="1" applyAlignment="1" applyProtection="1">
      <alignment horizontal="left" vertical="center" wrapText="1" indent="1"/>
      <protection hidden="1"/>
    </xf>
    <xf numFmtId="43" fontId="12" fillId="32" borderId="117" xfId="0" applyNumberFormat="1" applyFont="1" applyFill="1" applyBorder="1" applyAlignment="1" applyProtection="1">
      <alignment vertical="center" wrapText="1"/>
      <protection hidden="1"/>
    </xf>
    <xf numFmtId="0" fontId="0" fillId="32" borderId="70" xfId="0" applyFont="1" applyFill="1" applyBorder="1" applyAlignment="1" applyProtection="1">
      <alignment horizontal="left" vertical="center" wrapText="1" indent="1"/>
      <protection hidden="1"/>
    </xf>
    <xf numFmtId="0" fontId="12" fillId="32" borderId="70" xfId="0" applyFont="1" applyFill="1" applyBorder="1" applyAlignment="1" applyProtection="1">
      <alignment horizontal="left" vertical="center" wrapText="1" indent="1"/>
      <protection hidden="1"/>
    </xf>
    <xf numFmtId="43" fontId="42" fillId="32" borderId="0" xfId="44" applyNumberFormat="1" applyFont="1" applyFill="1" applyBorder="1" applyAlignment="1" applyProtection="1">
      <alignment horizontal="center" vertical="center"/>
      <protection hidden="1"/>
    </xf>
    <xf numFmtId="10" fontId="12" fillId="32" borderId="16" xfId="0" applyNumberFormat="1" applyFont="1" applyFill="1" applyBorder="1" applyAlignment="1" applyProtection="1">
      <alignment/>
      <protection/>
    </xf>
    <xf numFmtId="0" fontId="12" fillId="32" borderId="16" xfId="0" applyFont="1" applyFill="1" applyBorder="1" applyAlignment="1" applyProtection="1">
      <alignment/>
      <protection/>
    </xf>
    <xf numFmtId="43" fontId="0" fillId="32" borderId="70" xfId="44" applyFont="1" applyFill="1" applyBorder="1" applyAlignment="1" applyProtection="1">
      <alignment horizontal="center" vertical="center"/>
      <protection hidden="1"/>
    </xf>
    <xf numFmtId="43" fontId="46" fillId="34" borderId="94" xfId="44" applyFont="1" applyFill="1" applyBorder="1" applyAlignment="1" applyProtection="1">
      <alignment horizontal="center" vertical="center"/>
      <protection locked="0"/>
    </xf>
    <xf numFmtId="43" fontId="46" fillId="34" borderId="95" xfId="44" applyFont="1" applyFill="1" applyBorder="1" applyAlignment="1" applyProtection="1">
      <alignment horizontal="center" vertical="center"/>
      <protection locked="0"/>
    </xf>
    <xf numFmtId="43" fontId="46" fillId="34" borderId="118" xfId="44" applyFont="1" applyFill="1" applyBorder="1" applyAlignment="1" applyProtection="1">
      <alignment horizontal="center" vertical="center"/>
      <protection locked="0"/>
    </xf>
    <xf numFmtId="0" fontId="21" fillId="32" borderId="27" xfId="0" applyFont="1" applyFill="1" applyBorder="1" applyAlignment="1" applyProtection="1">
      <alignment horizontal="left" vertical="center" indent="1"/>
      <protection hidden="1"/>
    </xf>
    <xf numFmtId="0" fontId="21" fillId="32" borderId="28" xfId="0" applyFont="1" applyFill="1" applyBorder="1" applyAlignment="1" applyProtection="1">
      <alignment horizontal="left" vertical="center" indent="1"/>
      <protection hidden="1"/>
    </xf>
    <xf numFmtId="170" fontId="8" fillId="32" borderId="17" xfId="44" applyNumberFormat="1" applyFont="1" applyFill="1" applyBorder="1" applyAlignment="1" applyProtection="1">
      <alignment vertical="center" wrapText="1"/>
      <protection/>
    </xf>
    <xf numFmtId="170" fontId="8" fillId="32" borderId="0" xfId="44" applyNumberFormat="1" applyFont="1" applyFill="1" applyBorder="1" applyAlignment="1" applyProtection="1">
      <alignment vertical="center" wrapText="1"/>
      <protection/>
    </xf>
    <xf numFmtId="0" fontId="0" fillId="32" borderId="70" xfId="0" applyFont="1" applyFill="1" applyBorder="1" applyAlignment="1" applyProtection="1">
      <alignment horizontal="left" vertical="center" wrapText="1" indent="1"/>
      <protection/>
    </xf>
    <xf numFmtId="0" fontId="12" fillId="32" borderId="70" xfId="0" applyFont="1" applyFill="1" applyBorder="1" applyAlignment="1" applyProtection="1">
      <alignment horizontal="left" vertical="center" wrapText="1" indent="1"/>
      <protection/>
    </xf>
    <xf numFmtId="0" fontId="12" fillId="32" borderId="88" xfId="0" applyFont="1" applyFill="1" applyBorder="1" applyAlignment="1" applyProtection="1">
      <alignment horizontal="left" vertical="center" wrapText="1" indent="1"/>
      <protection hidden="1"/>
    </xf>
    <xf numFmtId="0" fontId="12" fillId="32" borderId="43" xfId="0" applyFont="1" applyFill="1" applyBorder="1" applyAlignment="1" applyProtection="1">
      <alignment horizontal="left" vertical="center" wrapText="1" indent="1"/>
      <protection hidden="1"/>
    </xf>
    <xf numFmtId="0" fontId="12" fillId="32" borderId="89" xfId="0" applyFont="1" applyFill="1" applyBorder="1" applyAlignment="1" applyProtection="1">
      <alignment horizontal="left" vertical="center" wrapText="1" indent="1"/>
      <protection hidden="1"/>
    </xf>
    <xf numFmtId="0" fontId="0" fillId="32" borderId="74" xfId="0" applyFont="1" applyFill="1" applyBorder="1" applyAlignment="1" applyProtection="1">
      <alignment horizontal="left" vertical="center" wrapText="1" indent="1"/>
      <protection/>
    </xf>
    <xf numFmtId="0" fontId="0" fillId="32" borderId="74" xfId="0" applyFont="1" applyFill="1" applyBorder="1" applyAlignment="1" applyProtection="1">
      <alignment horizontal="left" vertical="center" wrapText="1" indent="1"/>
      <protection/>
    </xf>
    <xf numFmtId="0" fontId="0" fillId="32" borderId="70" xfId="0" applyFont="1" applyFill="1" applyBorder="1" applyAlignment="1" applyProtection="1">
      <alignment horizontal="left" vertical="center" wrapText="1" indent="1"/>
      <protection/>
    </xf>
    <xf numFmtId="0" fontId="42" fillId="32" borderId="0" xfId="0" applyFont="1" applyFill="1" applyBorder="1" applyAlignment="1" applyProtection="1">
      <alignment vertical="center" wrapText="1"/>
      <protection hidden="1"/>
    </xf>
    <xf numFmtId="0" fontId="0" fillId="32" borderId="92" xfId="0" applyFont="1" applyFill="1" applyBorder="1" applyAlignment="1" applyProtection="1">
      <alignment horizontal="left" vertical="center" wrapText="1" indent="1"/>
      <protection hidden="1"/>
    </xf>
    <xf numFmtId="0" fontId="12" fillId="32" borderId="93" xfId="0" applyFont="1" applyFill="1" applyBorder="1" applyAlignment="1" applyProtection="1">
      <alignment horizontal="left" vertical="center" wrapText="1" indent="1"/>
      <protection hidden="1"/>
    </xf>
    <xf numFmtId="0" fontId="12" fillId="32" borderId="117" xfId="0" applyFont="1" applyFill="1" applyBorder="1" applyAlignment="1" applyProtection="1">
      <alignment horizontal="left" vertical="center" wrapText="1" indent="1"/>
      <protection hidden="1"/>
    </xf>
    <xf numFmtId="0" fontId="2" fillId="32" borderId="0" xfId="0" applyFont="1" applyFill="1" applyBorder="1" applyAlignment="1" applyProtection="1">
      <alignment horizontal="left" vertical="center" wrapText="1" indent="1"/>
      <protection/>
    </xf>
    <xf numFmtId="0" fontId="42" fillId="32" borderId="0" xfId="0" applyFont="1" applyFill="1" applyBorder="1" applyAlignment="1" applyProtection="1">
      <alignment horizontal="right" vertical="center" wrapText="1" indent="1"/>
      <protection hidden="1"/>
    </xf>
    <xf numFmtId="0" fontId="45" fillId="32" borderId="13" xfId="0" applyFont="1" applyFill="1" applyBorder="1" applyAlignment="1" applyProtection="1">
      <alignment horizontal="left" vertical="center" indent="1"/>
      <protection hidden="1"/>
    </xf>
    <xf numFmtId="0" fontId="45" fillId="32" borderId="14" xfId="0" applyFont="1" applyFill="1" applyBorder="1" applyAlignment="1" applyProtection="1">
      <alignment horizontal="left" vertical="center" indent="1"/>
      <protection hidden="1"/>
    </xf>
    <xf numFmtId="9" fontId="104" fillId="32" borderId="86" xfId="0" applyNumberFormat="1" applyFont="1" applyFill="1" applyBorder="1" applyAlignment="1" applyProtection="1">
      <alignment horizontal="center" vertical="center"/>
      <protection hidden="1"/>
    </xf>
    <xf numFmtId="9" fontId="104" fillId="32" borderId="43" xfId="0" applyNumberFormat="1" applyFont="1" applyFill="1" applyBorder="1" applyAlignment="1" applyProtection="1">
      <alignment horizontal="center" vertical="center"/>
      <protection hidden="1"/>
    </xf>
    <xf numFmtId="9" fontId="104" fillId="32" borderId="89" xfId="0" applyNumberFormat="1" applyFont="1" applyFill="1" applyBorder="1" applyAlignment="1" applyProtection="1">
      <alignment horizontal="center" vertical="center"/>
      <protection hidden="1"/>
    </xf>
    <xf numFmtId="43" fontId="0" fillId="32" borderId="77" xfId="44" applyFont="1" applyFill="1" applyBorder="1" applyAlignment="1" applyProtection="1">
      <alignment horizontal="center" vertical="center"/>
      <protection hidden="1"/>
    </xf>
    <xf numFmtId="43" fontId="46" fillId="34" borderId="77" xfId="44" applyFont="1" applyFill="1" applyBorder="1" applyAlignment="1" applyProtection="1">
      <alignment horizontal="center" vertical="center"/>
      <protection locked="0"/>
    </xf>
    <xf numFmtId="0" fontId="1" fillId="32" borderId="119" xfId="0" applyFont="1" applyFill="1" applyBorder="1" applyAlignment="1" applyProtection="1">
      <alignment horizontal="center" vertical="center"/>
      <protection hidden="1"/>
    </xf>
    <xf numFmtId="0" fontId="1" fillId="32" borderId="43" xfId="0" applyFont="1" applyFill="1" applyBorder="1" applyAlignment="1" applyProtection="1">
      <alignment horizontal="center" vertical="center"/>
      <protection hidden="1"/>
    </xf>
    <xf numFmtId="0" fontId="1" fillId="32" borderId="120" xfId="0" applyFont="1" applyFill="1" applyBorder="1" applyAlignment="1" applyProtection="1">
      <alignment horizontal="center" vertical="center"/>
      <protection hidden="1"/>
    </xf>
    <xf numFmtId="43" fontId="46" fillId="34" borderId="121" xfId="44" applyFont="1" applyFill="1" applyBorder="1" applyAlignment="1" applyProtection="1">
      <alignment horizontal="center" vertical="center"/>
      <protection locked="0"/>
    </xf>
    <xf numFmtId="43" fontId="46" fillId="34" borderId="122" xfId="44" applyFont="1" applyFill="1" applyBorder="1" applyAlignment="1" applyProtection="1">
      <alignment horizontal="center" vertical="center"/>
      <protection locked="0"/>
    </xf>
    <xf numFmtId="43" fontId="46" fillId="34" borderId="123" xfId="44" applyFont="1" applyFill="1" applyBorder="1" applyAlignment="1" applyProtection="1">
      <alignment horizontal="center" vertical="center"/>
      <protection locked="0"/>
    </xf>
    <xf numFmtId="0" fontId="58" fillId="32" borderId="13" xfId="0" applyFont="1" applyFill="1" applyBorder="1" applyAlignment="1" applyProtection="1">
      <alignment horizontal="left" vertical="center" indent="1"/>
      <protection hidden="1"/>
    </xf>
    <xf numFmtId="0" fontId="58" fillId="32" borderId="14" xfId="0" applyFont="1" applyFill="1" applyBorder="1" applyAlignment="1" applyProtection="1">
      <alignment horizontal="left" vertical="center" indent="1"/>
      <protection hidden="1"/>
    </xf>
    <xf numFmtId="0" fontId="61" fillId="18" borderId="42" xfId="32" applyFont="1" applyBorder="1" applyAlignment="1" applyProtection="1">
      <alignment horizontal="center" vertical="center"/>
      <protection hidden="1"/>
    </xf>
    <xf numFmtId="43" fontId="0" fillId="34" borderId="92" xfId="42" applyNumberFormat="1" applyFont="1" applyFill="1" applyBorder="1" applyAlignment="1" applyProtection="1">
      <alignment horizontal="center" vertical="center"/>
      <protection hidden="1" locked="0"/>
    </xf>
    <xf numFmtId="43" fontId="0" fillId="34" borderId="93" xfId="42" applyNumberFormat="1" applyFont="1" applyFill="1" applyBorder="1" applyAlignment="1" applyProtection="1">
      <alignment horizontal="center" vertical="center"/>
      <protection hidden="1" locked="0"/>
    </xf>
    <xf numFmtId="43" fontId="0" fillId="34" borderId="19" xfId="42" applyNumberFormat="1" applyFont="1" applyFill="1" applyBorder="1" applyAlignment="1" applyProtection="1">
      <alignment horizontal="center" vertical="center"/>
      <protection hidden="1" locked="0"/>
    </xf>
    <xf numFmtId="0" fontId="0" fillId="32" borderId="79" xfId="0" applyFont="1" applyFill="1" applyBorder="1" applyAlignment="1" applyProtection="1">
      <alignment horizontal="center" vertical="center"/>
      <protection hidden="1"/>
    </xf>
    <xf numFmtId="0" fontId="0" fillId="32" borderId="29" xfId="0" applyFont="1" applyFill="1" applyBorder="1" applyAlignment="1" applyProtection="1">
      <alignment horizontal="center" vertical="center"/>
      <protection hidden="1"/>
    </xf>
    <xf numFmtId="0" fontId="0" fillId="32" borderId="124" xfId="0" applyFont="1" applyFill="1" applyBorder="1" applyAlignment="1" applyProtection="1">
      <alignment horizontal="center" vertical="center"/>
      <protection hidden="1"/>
    </xf>
    <xf numFmtId="0" fontId="0" fillId="32" borderId="11" xfId="0" applyFont="1" applyFill="1" applyBorder="1" applyAlignment="1" applyProtection="1">
      <alignment horizontal="center" vertical="center"/>
      <protection hidden="1"/>
    </xf>
    <xf numFmtId="0" fontId="0" fillId="32" borderId="125" xfId="0" applyFont="1" applyFill="1" applyBorder="1" applyAlignment="1" applyProtection="1">
      <alignment horizontal="center" vertical="center"/>
      <protection hidden="1"/>
    </xf>
    <xf numFmtId="0" fontId="0" fillId="32" borderId="88" xfId="0" applyFont="1" applyFill="1" applyBorder="1" applyAlignment="1" applyProtection="1">
      <alignment horizontal="center" vertical="center"/>
      <protection hidden="1"/>
    </xf>
    <xf numFmtId="0" fontId="0" fillId="32" borderId="43" xfId="0" applyFont="1" applyFill="1" applyBorder="1" applyAlignment="1" applyProtection="1">
      <alignment horizontal="center" vertical="center"/>
      <protection hidden="1"/>
    </xf>
    <xf numFmtId="0" fontId="0" fillId="32" borderId="126" xfId="0" applyFont="1" applyFill="1" applyBorder="1" applyAlignment="1" applyProtection="1">
      <alignment horizontal="center" vertical="center"/>
      <protection hidden="1"/>
    </xf>
    <xf numFmtId="43" fontId="0" fillId="32" borderId="74" xfId="0" applyNumberFormat="1" applyFont="1" applyFill="1" applyBorder="1" applyAlignment="1" applyProtection="1">
      <alignment vertical="center" wrapText="1"/>
      <protection hidden="1"/>
    </xf>
    <xf numFmtId="0" fontId="18" fillId="32" borderId="13" xfId="0" applyFont="1" applyFill="1" applyBorder="1" applyAlignment="1" applyProtection="1">
      <alignment horizontal="left" vertical="center" indent="1"/>
      <protection hidden="1"/>
    </xf>
    <xf numFmtId="0" fontId="18" fillId="32" borderId="14" xfId="0" applyFont="1" applyFill="1" applyBorder="1" applyAlignment="1" applyProtection="1">
      <alignment horizontal="left" vertical="center" indent="1"/>
      <protection hidden="1"/>
    </xf>
    <xf numFmtId="0" fontId="107" fillId="32" borderId="13" xfId="0" applyFont="1" applyFill="1" applyBorder="1" applyAlignment="1" applyProtection="1">
      <alignment horizontal="left" vertical="center" indent="1"/>
      <protection/>
    </xf>
    <xf numFmtId="0" fontId="107" fillId="32" borderId="14" xfId="0" applyFont="1" applyFill="1" applyBorder="1" applyAlignment="1" applyProtection="1">
      <alignment horizontal="left" vertical="center" indent="1"/>
      <protection/>
    </xf>
    <xf numFmtId="9" fontId="2" fillId="32" borderId="127" xfId="0" applyNumberFormat="1" applyFont="1" applyFill="1" applyBorder="1" applyAlignment="1" applyProtection="1">
      <alignment horizontal="center" vertical="center"/>
      <protection/>
    </xf>
    <xf numFmtId="9" fontId="2" fillId="32" borderId="128" xfId="0" applyNumberFormat="1" applyFont="1" applyFill="1" applyBorder="1" applyAlignment="1" applyProtection="1">
      <alignment horizontal="center" vertical="center"/>
      <protection/>
    </xf>
    <xf numFmtId="9" fontId="2" fillId="32" borderId="129" xfId="0" applyNumberFormat="1" applyFont="1" applyFill="1" applyBorder="1" applyAlignment="1" applyProtection="1">
      <alignment horizontal="center" vertical="center"/>
      <protection/>
    </xf>
    <xf numFmtId="9" fontId="2" fillId="32" borderId="130" xfId="0" applyNumberFormat="1" applyFont="1" applyFill="1" applyBorder="1" applyAlignment="1" applyProtection="1">
      <alignment horizontal="center" vertical="center"/>
      <protection/>
    </xf>
    <xf numFmtId="9" fontId="2" fillId="32" borderId="131" xfId="0" applyNumberFormat="1" applyFont="1" applyFill="1" applyBorder="1" applyAlignment="1" applyProtection="1">
      <alignment horizontal="center" vertical="center"/>
      <protection/>
    </xf>
    <xf numFmtId="9" fontId="2" fillId="32" borderId="132" xfId="0" applyNumberFormat="1" applyFont="1" applyFill="1" applyBorder="1" applyAlignment="1" applyProtection="1">
      <alignment horizontal="center" vertical="center"/>
      <protection/>
    </xf>
    <xf numFmtId="0" fontId="1" fillId="32" borderId="133" xfId="0" applyFont="1" applyFill="1" applyBorder="1" applyAlignment="1" applyProtection="1">
      <alignment horizontal="center" vertical="center"/>
      <protection/>
    </xf>
    <xf numFmtId="0" fontId="1" fillId="32" borderId="134" xfId="0" applyFont="1" applyFill="1" applyBorder="1" applyAlignment="1" applyProtection="1">
      <alignment horizontal="center" vertical="center"/>
      <protection/>
    </xf>
    <xf numFmtId="43" fontId="46" fillId="35" borderId="13" xfId="44" applyFont="1" applyFill="1" applyBorder="1" applyAlignment="1" applyProtection="1">
      <alignment horizontal="center" vertical="center"/>
      <protection locked="0"/>
    </xf>
    <xf numFmtId="43" fontId="46" fillId="35" borderId="14" xfId="44" applyFont="1" applyFill="1" applyBorder="1" applyAlignment="1" applyProtection="1">
      <alignment horizontal="center" vertical="center"/>
      <protection locked="0"/>
    </xf>
    <xf numFmtId="43" fontId="46" fillId="35" borderId="23" xfId="44" applyFont="1" applyFill="1" applyBorder="1" applyAlignment="1" applyProtection="1">
      <alignment horizontal="center" vertical="center"/>
      <protection locked="0"/>
    </xf>
    <xf numFmtId="43" fontId="46" fillId="35" borderId="70" xfId="44" applyFont="1" applyFill="1" applyBorder="1" applyAlignment="1" applyProtection="1">
      <alignment horizontal="center" vertical="center"/>
      <protection locked="0"/>
    </xf>
    <xf numFmtId="9" fontId="2" fillId="32" borderId="135" xfId="0" applyNumberFormat="1" applyFont="1" applyFill="1" applyBorder="1" applyAlignment="1" applyProtection="1">
      <alignment horizontal="center" vertical="center"/>
      <protection hidden="1"/>
    </xf>
    <xf numFmtId="9" fontId="2" fillId="32" borderId="136" xfId="0" applyNumberFormat="1" applyFont="1" applyFill="1" applyBorder="1" applyAlignment="1" applyProtection="1">
      <alignment horizontal="center" vertical="center"/>
      <protection hidden="1"/>
    </xf>
    <xf numFmtId="0" fontId="18" fillId="32" borderId="13" xfId="0" applyFont="1" applyFill="1" applyBorder="1" applyAlignment="1" applyProtection="1">
      <alignment horizontal="left" vertical="center" indent="1"/>
      <protection hidden="1"/>
    </xf>
    <xf numFmtId="0" fontId="1" fillId="32" borderId="137" xfId="0" applyFont="1" applyFill="1" applyBorder="1" applyAlignment="1" applyProtection="1">
      <alignment horizontal="center" vertical="center"/>
      <protection hidden="1"/>
    </xf>
    <xf numFmtId="0" fontId="1" fillId="32" borderId="138" xfId="0" applyFont="1" applyFill="1" applyBorder="1" applyAlignment="1" applyProtection="1">
      <alignment horizontal="center" vertical="center"/>
      <protection hidden="1"/>
    </xf>
    <xf numFmtId="0" fontId="0" fillId="32" borderId="139" xfId="0" applyFont="1" applyFill="1" applyBorder="1" applyAlignment="1" applyProtection="1">
      <alignment horizontal="center" vertical="center"/>
      <protection hidden="1"/>
    </xf>
    <xf numFmtId="0" fontId="0" fillId="32" borderId="83" xfId="0" applyFont="1" applyFill="1" applyBorder="1" applyAlignment="1" applyProtection="1">
      <alignment horizontal="center" vertical="center"/>
      <protection hidden="1"/>
    </xf>
    <xf numFmtId="0" fontId="0" fillId="32" borderId="84" xfId="0" applyFont="1" applyFill="1" applyBorder="1" applyAlignment="1" applyProtection="1">
      <alignment horizontal="center" vertical="center"/>
      <protection hidden="1"/>
    </xf>
    <xf numFmtId="0" fontId="1" fillId="32" borderId="140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hidden="1"/>
    </xf>
    <xf numFmtId="9" fontId="2" fillId="32" borderId="141" xfId="0" applyNumberFormat="1" applyFont="1" applyFill="1" applyBorder="1" applyAlignment="1" applyProtection="1">
      <alignment horizontal="center" vertical="center"/>
      <protection hidden="1"/>
    </xf>
    <xf numFmtId="9" fontId="2" fillId="32" borderId="130" xfId="0" applyNumberFormat="1" applyFont="1" applyFill="1" applyBorder="1" applyAlignment="1" applyProtection="1">
      <alignment horizontal="center" vertical="center"/>
      <protection hidden="1"/>
    </xf>
    <xf numFmtId="9" fontId="2" fillId="32" borderId="131" xfId="0" applyNumberFormat="1" applyFont="1" applyFill="1" applyBorder="1" applyAlignment="1" applyProtection="1">
      <alignment horizontal="center" vertical="center"/>
      <protection hidden="1"/>
    </xf>
    <xf numFmtId="0" fontId="1" fillId="32" borderId="142" xfId="0" applyFont="1" applyFill="1" applyBorder="1" applyAlignment="1" applyProtection="1">
      <alignment horizontal="center" vertical="center"/>
      <protection/>
    </xf>
    <xf numFmtId="43" fontId="0" fillId="32" borderId="77" xfId="0" applyNumberFormat="1" applyFont="1" applyFill="1" applyBorder="1" applyAlignment="1" applyProtection="1">
      <alignment vertical="center" wrapText="1"/>
      <protection hidden="1"/>
    </xf>
    <xf numFmtId="0" fontId="12" fillId="32" borderId="79" xfId="0" applyFont="1" applyFill="1" applyBorder="1" applyAlignment="1" applyProtection="1">
      <alignment horizontal="left" vertical="center" wrapText="1" indent="1"/>
      <protection hidden="1"/>
    </xf>
    <xf numFmtId="0" fontId="12" fillId="32" borderId="29" xfId="0" applyFont="1" applyFill="1" applyBorder="1" applyAlignment="1" applyProtection="1">
      <alignment horizontal="left" vertical="center" wrapText="1" indent="1"/>
      <protection hidden="1"/>
    </xf>
    <xf numFmtId="0" fontId="12" fillId="32" borderId="80" xfId="0" applyFont="1" applyFill="1" applyBorder="1" applyAlignment="1" applyProtection="1">
      <alignment horizontal="left" vertical="center" wrapText="1" indent="1"/>
      <protection hidden="1"/>
    </xf>
    <xf numFmtId="0" fontId="0" fillId="32" borderId="77" xfId="0" applyFont="1" applyFill="1" applyBorder="1" applyAlignment="1" applyProtection="1">
      <alignment horizontal="left" vertical="center" wrapText="1" indent="1"/>
      <protection hidden="1"/>
    </xf>
    <xf numFmtId="0" fontId="53" fillId="33" borderId="79" xfId="0" applyFont="1" applyFill="1" applyBorder="1" applyAlignment="1" applyProtection="1">
      <alignment horizontal="center" vertical="center"/>
      <protection hidden="1"/>
    </xf>
    <xf numFmtId="0" fontId="53" fillId="33" borderId="29" xfId="0" applyFont="1" applyFill="1" applyBorder="1" applyAlignment="1" applyProtection="1">
      <alignment horizontal="center" vertical="center"/>
      <protection hidden="1"/>
    </xf>
    <xf numFmtId="0" fontId="53" fillId="33" borderId="85" xfId="0" applyFont="1" applyFill="1" applyBorder="1" applyAlignment="1" applyProtection="1">
      <alignment horizontal="center" vertical="center"/>
      <protection hidden="1"/>
    </xf>
    <xf numFmtId="0" fontId="13" fillId="33" borderId="11" xfId="0" applyFont="1" applyFill="1" applyBorder="1" applyAlignment="1" applyProtection="1">
      <alignment horizontal="left" vertical="center" indent="1"/>
      <protection hidden="1"/>
    </xf>
    <xf numFmtId="0" fontId="13" fillId="33" borderId="0" xfId="0" applyFont="1" applyFill="1" applyBorder="1" applyAlignment="1" applyProtection="1">
      <alignment horizontal="left" vertical="center" indent="1"/>
      <protection hidden="1"/>
    </xf>
    <xf numFmtId="0" fontId="13" fillId="33" borderId="25" xfId="0" applyFont="1" applyFill="1" applyBorder="1" applyAlignment="1" applyProtection="1">
      <alignment horizontal="left" vertical="center" indent="1"/>
      <protection hidden="1"/>
    </xf>
    <xf numFmtId="0" fontId="13" fillId="33" borderId="88" xfId="0" applyFont="1" applyFill="1" applyBorder="1" applyAlignment="1" applyProtection="1">
      <alignment horizontal="left" vertical="center" indent="1"/>
      <protection hidden="1"/>
    </xf>
    <xf numFmtId="0" fontId="13" fillId="33" borderId="43" xfId="0" applyFont="1" applyFill="1" applyBorder="1" applyAlignment="1" applyProtection="1">
      <alignment horizontal="left" vertical="center" indent="1"/>
      <protection hidden="1"/>
    </xf>
    <xf numFmtId="0" fontId="13" fillId="33" borderId="87" xfId="0" applyFont="1" applyFill="1" applyBorder="1" applyAlignment="1" applyProtection="1">
      <alignment horizontal="left" vertical="center" indent="1"/>
      <protection hidden="1"/>
    </xf>
    <xf numFmtId="0" fontId="13" fillId="33" borderId="40" xfId="0" applyFont="1" applyFill="1" applyBorder="1" applyAlignment="1" applyProtection="1">
      <alignment horizontal="left" vertical="center" indent="1"/>
      <protection hidden="1"/>
    </xf>
    <xf numFmtId="0" fontId="13" fillId="33" borderId="39" xfId="0" applyFont="1" applyFill="1" applyBorder="1" applyAlignment="1" applyProtection="1">
      <alignment horizontal="left" vertical="center" indent="1"/>
      <protection hidden="1"/>
    </xf>
    <xf numFmtId="0" fontId="13" fillId="33" borderId="143" xfId="0" applyFont="1" applyFill="1" applyBorder="1" applyAlignment="1" applyProtection="1">
      <alignment horizontal="left" vertical="center" indent="1"/>
      <protection hidden="1"/>
    </xf>
    <xf numFmtId="0" fontId="9" fillId="32" borderId="70" xfId="0" applyFont="1" applyFill="1" applyBorder="1" applyAlignment="1" applyProtection="1">
      <alignment horizontal="center"/>
      <protection/>
    </xf>
    <xf numFmtId="0" fontId="63" fillId="28" borderId="42" xfId="47" applyFont="1" applyBorder="1" applyAlignment="1" applyProtection="1">
      <alignment horizontal="left" indent="1"/>
      <protection hidden="1"/>
    </xf>
    <xf numFmtId="170" fontId="39" fillId="32" borderId="0" xfId="44" applyNumberFormat="1" applyFont="1" applyFill="1" applyBorder="1" applyAlignment="1" applyProtection="1">
      <alignment horizontal="center" vertical="center" wrapText="1"/>
      <protection hidden="1"/>
    </xf>
    <xf numFmtId="43" fontId="61" fillId="28" borderId="144" xfId="47" applyNumberFormat="1" applyFont="1" applyBorder="1" applyAlignment="1" applyProtection="1">
      <alignment vertical="center"/>
      <protection hidden="1"/>
    </xf>
    <xf numFmtId="43" fontId="61" fillId="28" borderId="42" xfId="47" applyNumberFormat="1" applyFont="1" applyBorder="1" applyAlignment="1" applyProtection="1">
      <alignment vertical="center"/>
      <protection hidden="1"/>
    </xf>
    <xf numFmtId="0" fontId="0" fillId="32" borderId="17" xfId="0" applyFont="1" applyFill="1" applyBorder="1" applyAlignment="1" applyProtection="1">
      <alignment horizontal="center" vertical="center"/>
      <protection hidden="1"/>
    </xf>
    <xf numFmtId="0" fontId="17" fillId="32" borderId="17" xfId="0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Border="1" applyAlignment="1" applyProtection="1">
      <alignment horizontal="center" vertical="center"/>
      <protection hidden="1"/>
    </xf>
    <xf numFmtId="10" fontId="2" fillId="32" borderId="27" xfId="0" applyNumberFormat="1" applyFont="1" applyFill="1" applyBorder="1" applyAlignment="1" applyProtection="1">
      <alignment horizontal="right" vertical="center"/>
      <protection hidden="1"/>
    </xf>
    <xf numFmtId="10" fontId="2" fillId="32" borderId="28" xfId="0" applyNumberFormat="1" applyFont="1" applyFill="1" applyBorder="1" applyAlignment="1" applyProtection="1">
      <alignment horizontal="right" vertical="center"/>
      <protection hidden="1"/>
    </xf>
    <xf numFmtId="43" fontId="0" fillId="32" borderId="0" xfId="0" applyNumberForma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170" fontId="17" fillId="32" borderId="27" xfId="44" applyNumberFormat="1" applyFont="1" applyFill="1" applyBorder="1" applyAlignment="1" applyProtection="1">
      <alignment vertical="center" wrapText="1"/>
      <protection hidden="1"/>
    </xf>
    <xf numFmtId="170" fontId="17" fillId="32" borderId="28" xfId="44" applyNumberFormat="1" applyFont="1" applyFill="1" applyBorder="1" applyAlignment="1" applyProtection="1">
      <alignment vertical="center" wrapText="1"/>
      <protection hidden="1"/>
    </xf>
    <xf numFmtId="170" fontId="17" fillId="32" borderId="37" xfId="44" applyNumberFormat="1" applyFont="1" applyFill="1" applyBorder="1" applyAlignment="1" applyProtection="1">
      <alignment vertical="center" wrapText="1"/>
      <protection hidden="1"/>
    </xf>
    <xf numFmtId="10" fontId="8" fillId="32" borderId="0" xfId="50" applyNumberFormat="1" applyFont="1" applyFill="1" applyBorder="1" applyAlignment="1" applyProtection="1">
      <alignment horizontal="right" vertical="center"/>
      <protection/>
    </xf>
    <xf numFmtId="10" fontId="2" fillId="32" borderId="28" xfId="0" applyNumberFormat="1" applyFont="1" applyFill="1" applyBorder="1" applyAlignment="1" applyProtection="1">
      <alignment horizontal="center" vertical="center"/>
      <protection hidden="1"/>
    </xf>
    <xf numFmtId="10" fontId="2" fillId="32" borderId="37" xfId="0" applyNumberFormat="1" applyFont="1" applyFill="1" applyBorder="1" applyAlignment="1" applyProtection="1">
      <alignment horizontal="center" vertical="center"/>
      <protection hidden="1"/>
    </xf>
    <xf numFmtId="10" fontId="7" fillId="38" borderId="0" xfId="50" applyNumberFormat="1" applyFont="1" applyFill="1" applyBorder="1" applyAlignment="1" applyProtection="1">
      <alignment horizontal="right" vertical="center"/>
      <protection/>
    </xf>
    <xf numFmtId="0" fontId="0" fillId="32" borderId="27" xfId="0" applyFont="1" applyFill="1" applyBorder="1" applyAlignment="1" applyProtection="1">
      <alignment horizontal="left" vertical="center" wrapText="1" indent="1"/>
      <protection hidden="1"/>
    </xf>
    <xf numFmtId="0" fontId="0" fillId="32" borderId="28" xfId="0" applyFont="1" applyFill="1" applyBorder="1" applyAlignment="1" applyProtection="1">
      <alignment horizontal="left" vertical="center" wrapText="1" indent="1"/>
      <protection hidden="1"/>
    </xf>
    <xf numFmtId="0" fontId="0" fillId="32" borderId="37" xfId="0" applyFont="1" applyFill="1" applyBorder="1" applyAlignment="1" applyProtection="1">
      <alignment horizontal="left" vertical="center" wrapText="1" indent="1"/>
      <protection hidden="1"/>
    </xf>
    <xf numFmtId="0" fontId="0" fillId="32" borderId="17" xfId="0" applyFont="1" applyFill="1" applyBorder="1" applyAlignment="1" applyProtection="1">
      <alignment horizontal="left" vertical="center" wrapText="1" indent="1"/>
      <protection hidden="1"/>
    </xf>
    <xf numFmtId="0" fontId="0" fillId="32" borderId="0" xfId="0" applyFont="1" applyFill="1" applyBorder="1" applyAlignment="1" applyProtection="1">
      <alignment horizontal="left" vertical="center" wrapText="1" indent="1"/>
      <protection hidden="1"/>
    </xf>
    <xf numFmtId="0" fontId="0" fillId="32" borderId="12" xfId="0" applyFont="1" applyFill="1" applyBorder="1" applyAlignment="1" applyProtection="1">
      <alignment horizontal="left" vertical="center" wrapText="1" indent="1"/>
      <protection hidden="1"/>
    </xf>
    <xf numFmtId="0" fontId="0" fillId="32" borderId="21" xfId="0" applyFont="1" applyFill="1" applyBorder="1" applyAlignment="1" applyProtection="1">
      <alignment horizontal="left" vertical="center" wrapText="1" indent="1"/>
      <protection hidden="1"/>
    </xf>
    <xf numFmtId="0" fontId="0" fillId="32" borderId="16" xfId="0" applyFont="1" applyFill="1" applyBorder="1" applyAlignment="1" applyProtection="1">
      <alignment horizontal="left" vertical="center" wrapText="1" indent="1"/>
      <protection hidden="1"/>
    </xf>
    <xf numFmtId="0" fontId="0" fillId="32" borderId="32" xfId="0" applyFont="1" applyFill="1" applyBorder="1" applyAlignment="1" applyProtection="1">
      <alignment horizontal="left" vertical="center" wrapText="1" indent="1"/>
      <protection hidden="1"/>
    </xf>
    <xf numFmtId="10" fontId="21" fillId="32" borderId="0" xfId="50" applyNumberFormat="1" applyFont="1" applyFill="1" applyBorder="1" applyAlignment="1" applyProtection="1">
      <alignment horizontal="right" vertical="center"/>
      <protection/>
    </xf>
    <xf numFmtId="0" fontId="12" fillId="32" borderId="0" xfId="0" applyFont="1" applyFill="1" applyBorder="1" applyAlignment="1" applyProtection="1">
      <alignment horizontal="left" vertical="center" indent="1"/>
      <protection/>
    </xf>
    <xf numFmtId="10" fontId="0" fillId="32" borderId="0" xfId="0" applyNumberFormat="1" applyFont="1" applyFill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 vertical="top"/>
      <protection/>
    </xf>
    <xf numFmtId="0" fontId="0" fillId="32" borderId="0" xfId="0" applyFill="1" applyAlignment="1" applyProtection="1">
      <alignment/>
      <protection/>
    </xf>
    <xf numFmtId="43" fontId="21" fillId="32" borderId="0" xfId="0" applyNumberFormat="1" applyFont="1" applyFill="1" applyBorder="1" applyAlignment="1" applyProtection="1">
      <alignment vertical="center"/>
      <protection/>
    </xf>
    <xf numFmtId="43" fontId="8" fillId="32" borderId="14" xfId="44" applyFont="1" applyFill="1" applyBorder="1" applyAlignment="1" applyProtection="1">
      <alignment vertical="center"/>
      <protection/>
    </xf>
    <xf numFmtId="199" fontId="0" fillId="32" borderId="0" xfId="0" applyNumberFormat="1" applyFill="1" applyAlignment="1" applyProtection="1">
      <alignment/>
      <protection/>
    </xf>
    <xf numFmtId="0" fontId="0" fillId="32" borderId="145" xfId="0" applyFont="1" applyFill="1" applyBorder="1" applyAlignment="1" applyProtection="1">
      <alignment horizontal="center" vertical="center"/>
      <protection/>
    </xf>
    <xf numFmtId="0" fontId="0" fillId="32" borderId="72" xfId="0" applyFont="1" applyFill="1" applyBorder="1" applyAlignment="1" applyProtection="1">
      <alignment horizontal="center" vertical="center"/>
      <protection/>
    </xf>
    <xf numFmtId="0" fontId="0" fillId="32" borderId="33" xfId="0" applyFont="1" applyFill="1" applyBorder="1" applyAlignment="1" applyProtection="1">
      <alignment horizontal="center" vertical="center"/>
      <protection/>
    </xf>
    <xf numFmtId="174" fontId="8" fillId="32" borderId="146" xfId="50" applyNumberFormat="1" applyFont="1" applyFill="1" applyBorder="1" applyAlignment="1" applyProtection="1">
      <alignment horizontal="center" vertical="center"/>
      <protection/>
    </xf>
    <xf numFmtId="174" fontId="8" fillId="32" borderId="73" xfId="50" applyNumberFormat="1" applyFont="1" applyFill="1" applyBorder="1" applyAlignment="1" applyProtection="1">
      <alignment horizontal="center" vertical="center"/>
      <protection/>
    </xf>
    <xf numFmtId="174" fontId="8" fillId="32" borderId="35" xfId="50" applyNumberFormat="1" applyFont="1" applyFill="1" applyBorder="1" applyAlignment="1" applyProtection="1">
      <alignment horizontal="center" vertical="center"/>
      <protection/>
    </xf>
    <xf numFmtId="43" fontId="8" fillId="32" borderId="14" xfId="0" applyNumberFormat="1" applyFont="1" applyFill="1" applyBorder="1" applyAlignment="1" applyProtection="1" quotePrefix="1">
      <alignment horizontal="right" vertical="center"/>
      <protection/>
    </xf>
    <xf numFmtId="43" fontId="8" fillId="32" borderId="14" xfId="0" applyNumberFormat="1" applyFont="1" applyFill="1" applyBorder="1" applyAlignment="1" applyProtection="1">
      <alignment horizontal="right" vertical="center"/>
      <protection/>
    </xf>
    <xf numFmtId="189" fontId="8" fillId="32" borderId="14" xfId="50" applyNumberFormat="1" applyFont="1" applyFill="1" applyBorder="1" applyAlignment="1" applyProtection="1">
      <alignment vertical="center"/>
      <protection/>
    </xf>
    <xf numFmtId="10" fontId="18" fillId="32" borderId="0" xfId="50" applyNumberFormat="1" applyFont="1" applyFill="1" applyBorder="1" applyAlignment="1" applyProtection="1">
      <alignment horizontal="right" vertical="center"/>
      <protection/>
    </xf>
    <xf numFmtId="0" fontId="2" fillId="32" borderId="145" xfId="0" applyFont="1" applyFill="1" applyBorder="1" applyAlignment="1" applyProtection="1">
      <alignment horizontal="center" vertical="center" wrapText="1"/>
      <protection/>
    </xf>
    <xf numFmtId="0" fontId="2" fillId="32" borderId="72" xfId="0" applyFont="1" applyFill="1" applyBorder="1" applyAlignment="1" applyProtection="1">
      <alignment horizontal="center" vertical="center" wrapText="1"/>
      <protection/>
    </xf>
    <xf numFmtId="0" fontId="2" fillId="32" borderId="146" xfId="0" applyFont="1" applyFill="1" applyBorder="1" applyAlignment="1" applyProtection="1">
      <alignment horizontal="center" vertical="center" wrapText="1"/>
      <protection/>
    </xf>
    <xf numFmtId="0" fontId="2" fillId="32" borderId="73" xfId="0" applyFont="1" applyFill="1" applyBorder="1" applyAlignment="1" applyProtection="1">
      <alignment horizontal="center" vertical="center" wrapText="1"/>
      <protection/>
    </xf>
    <xf numFmtId="0" fontId="8" fillId="32" borderId="13" xfId="0" applyFont="1" applyFill="1" applyBorder="1" applyAlignment="1" applyProtection="1" quotePrefix="1">
      <alignment horizontal="left" indent="1"/>
      <protection/>
    </xf>
    <xf numFmtId="43" fontId="8" fillId="32" borderId="0" xfId="44" applyFont="1" applyFill="1" applyAlignment="1" applyProtection="1">
      <alignment/>
      <protection/>
    </xf>
    <xf numFmtId="0" fontId="8" fillId="32" borderId="0" xfId="0" applyFont="1" applyFill="1" applyAlignment="1" applyProtection="1">
      <alignment/>
      <protection/>
    </xf>
    <xf numFmtId="174" fontId="7" fillId="32" borderId="146" xfId="50" applyNumberFormat="1" applyFont="1" applyFill="1" applyBorder="1" applyAlignment="1" applyProtection="1">
      <alignment horizontal="center" vertical="center"/>
      <protection/>
    </xf>
    <xf numFmtId="174" fontId="7" fillId="32" borderId="73" xfId="50" applyNumberFormat="1" applyFont="1" applyFill="1" applyBorder="1" applyAlignment="1" applyProtection="1">
      <alignment horizontal="center" vertical="center"/>
      <protection/>
    </xf>
    <xf numFmtId="174" fontId="7" fillId="32" borderId="35" xfId="50" applyNumberFormat="1" applyFont="1" applyFill="1" applyBorder="1" applyAlignment="1" applyProtection="1">
      <alignment horizontal="center" vertical="center"/>
      <protection/>
    </xf>
    <xf numFmtId="198" fontId="8" fillId="32" borderId="0" xfId="0" applyNumberFormat="1" applyFont="1" applyFill="1" applyAlignment="1" applyProtection="1">
      <alignment/>
      <protection/>
    </xf>
    <xf numFmtId="43" fontId="8" fillId="32" borderId="0" xfId="0" applyNumberFormat="1" applyFont="1" applyFill="1" applyAlignment="1" applyProtection="1">
      <alignment/>
      <protection/>
    </xf>
    <xf numFmtId="10" fontId="0" fillId="32" borderId="0" xfId="0" applyNumberFormat="1" applyFont="1" applyFill="1" applyBorder="1" applyAlignment="1" applyProtection="1">
      <alignment horizontal="left" vertical="center"/>
      <protection hidden="1"/>
    </xf>
    <xf numFmtId="10" fontId="0" fillId="32" borderId="12" xfId="0" applyNumberFormat="1" applyFont="1" applyFill="1" applyBorder="1" applyAlignment="1" applyProtection="1">
      <alignment horizontal="left" vertical="center"/>
      <protection hidden="1"/>
    </xf>
    <xf numFmtId="201" fontId="8" fillId="38" borderId="14" xfId="0" applyNumberFormat="1" applyFont="1" applyFill="1" applyBorder="1" applyAlignment="1" applyProtection="1">
      <alignment vertical="center"/>
      <protection/>
    </xf>
    <xf numFmtId="9" fontId="0" fillId="32" borderId="16" xfId="50" applyFont="1" applyFill="1" applyBorder="1" applyAlignment="1" applyProtection="1">
      <alignment horizontal="center" vertical="center"/>
      <protection hidden="1"/>
    </xf>
    <xf numFmtId="9" fontId="49" fillId="32" borderId="0" xfId="50" applyFont="1" applyFill="1" applyBorder="1" applyAlignment="1" applyProtection="1">
      <alignment horizontal="center" vertical="center"/>
      <protection hidden="1"/>
    </xf>
    <xf numFmtId="0" fontId="57" fillId="32" borderId="14" xfId="0" applyFont="1" applyFill="1" applyBorder="1" applyAlignment="1" applyProtection="1">
      <alignment/>
      <protection/>
    </xf>
    <xf numFmtId="202" fontId="8" fillId="32" borderId="0" xfId="0" applyNumberFormat="1" applyFont="1" applyFill="1" applyAlignment="1" applyProtection="1">
      <alignment/>
      <protection/>
    </xf>
    <xf numFmtId="174" fontId="8" fillId="32" borderId="14" xfId="50" applyNumberFormat="1" applyFont="1" applyFill="1" applyBorder="1" applyAlignment="1" applyProtection="1">
      <alignment vertical="center"/>
      <protection/>
    </xf>
    <xf numFmtId="43" fontId="7" fillId="32" borderId="13" xfId="0" applyNumberFormat="1" applyFont="1" applyFill="1" applyBorder="1" applyAlignment="1" applyProtection="1">
      <alignment vertical="center"/>
      <protection/>
    </xf>
    <xf numFmtId="43" fontId="7" fillId="32" borderId="14" xfId="0" applyNumberFormat="1" applyFont="1" applyFill="1" applyBorder="1" applyAlignment="1" applyProtection="1">
      <alignment vertical="center"/>
      <protection/>
    </xf>
    <xf numFmtId="43" fontId="7" fillId="32" borderId="23" xfId="0" applyNumberFormat="1" applyFont="1" applyFill="1" applyBorder="1" applyAlignment="1" applyProtection="1">
      <alignment vertical="center"/>
      <protection/>
    </xf>
    <xf numFmtId="174" fontId="7" fillId="32" borderId="14" xfId="0" applyNumberFormat="1" applyFont="1" applyFill="1" applyBorder="1" applyAlignment="1" applyProtection="1">
      <alignment vertical="center"/>
      <protection/>
    </xf>
    <xf numFmtId="0" fontId="12" fillId="32" borderId="13" xfId="0" applyFont="1" applyFill="1" applyBorder="1" applyAlignment="1" applyProtection="1">
      <alignment horizontal="left" vertical="top" indent="1"/>
      <protection/>
    </xf>
    <xf numFmtId="43" fontId="0" fillId="32" borderId="13" xfId="44" applyFont="1" applyFill="1" applyBorder="1" applyAlignment="1" applyProtection="1">
      <alignment vertical="center" wrapText="1"/>
      <protection hidden="1"/>
    </xf>
    <xf numFmtId="43" fontId="0" fillId="32" borderId="14" xfId="44" applyFont="1" applyFill="1" applyBorder="1" applyAlignment="1" applyProtection="1">
      <alignment vertical="center" wrapText="1"/>
      <protection hidden="1"/>
    </xf>
    <xf numFmtId="43" fontId="0" fillId="32" borderId="23" xfId="44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horizontal="center"/>
      <protection hidden="1"/>
    </xf>
    <xf numFmtId="0" fontId="0" fillId="32" borderId="67" xfId="0" applyFont="1" applyFill="1" applyBorder="1" applyAlignment="1" applyProtection="1">
      <alignment horizontal="left" vertical="center" wrapText="1" indent="1"/>
      <protection hidden="1"/>
    </xf>
    <xf numFmtId="0" fontId="0" fillId="32" borderId="56" xfId="0" applyFont="1" applyFill="1" applyBorder="1" applyAlignment="1" applyProtection="1">
      <alignment horizontal="left" vertical="center" wrapText="1" indent="1"/>
      <protection hidden="1"/>
    </xf>
    <xf numFmtId="0" fontId="0" fillId="32" borderId="68" xfId="0" applyFont="1" applyFill="1" applyBorder="1" applyAlignment="1" applyProtection="1">
      <alignment horizontal="left" vertical="center" wrapText="1" indent="1"/>
      <protection hidden="1"/>
    </xf>
    <xf numFmtId="9" fontId="0" fillId="32" borderId="16" xfId="0" applyNumberFormat="1" applyFont="1" applyFill="1" applyBorder="1" applyAlignment="1" applyProtection="1">
      <alignment horizontal="center" vertical="center"/>
      <protection hidden="1"/>
    </xf>
    <xf numFmtId="0" fontId="47" fillId="32" borderId="0" xfId="0" applyFont="1" applyFill="1" applyBorder="1" applyAlignment="1" applyProtection="1">
      <alignment horizontal="center" vertical="center" wrapText="1" shrinkToFit="1"/>
      <protection/>
    </xf>
    <xf numFmtId="0" fontId="66" fillId="32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IO473"/>
  <sheetViews>
    <sheetView tabSelected="1" zoomScale="80" zoomScaleNormal="80" zoomScaleSheetLayoutView="100" zoomScalePageLayoutView="0" workbookViewId="0" topLeftCell="A35">
      <selection activeCell="BO58" sqref="BO58:BW58"/>
    </sheetView>
  </sheetViews>
  <sheetFormatPr defaultColWidth="9.140625" defaultRowHeight="30.75" customHeight="1"/>
  <cols>
    <col min="1" max="1" width="6.28125" style="518" customWidth="1"/>
    <col min="2" max="2" width="4.28125" style="22" customWidth="1"/>
    <col min="3" max="3" width="1.57421875" style="489" customWidth="1"/>
    <col min="4" max="4" width="2.421875" style="489" customWidth="1"/>
    <col min="5" max="10" width="1.7109375" style="490" customWidth="1"/>
    <col min="11" max="11" width="2.140625" style="490" customWidth="1"/>
    <col min="12" max="17" width="1.7109375" style="490" customWidth="1"/>
    <col min="18" max="46" width="1.7109375" style="491" customWidth="1"/>
    <col min="47" max="48" width="1.7109375" style="492" customWidth="1"/>
    <col min="49" max="49" width="0.13671875" style="493" customWidth="1"/>
    <col min="50" max="94" width="1.7109375" style="493" customWidth="1"/>
    <col min="95" max="120" width="1.7109375" style="22" customWidth="1"/>
    <col min="121" max="121" width="5.421875" style="22" customWidth="1"/>
    <col min="122" max="136" width="1.7109375" style="22" customWidth="1"/>
    <col min="137" max="137" width="1.57421875" style="22" customWidth="1"/>
    <col min="138" max="141" width="1.7109375" style="22" customWidth="1"/>
    <col min="142" max="190" width="1.7109375" style="22" hidden="1" customWidth="1"/>
    <col min="191" max="192" width="1.7109375" style="230" hidden="1" customWidth="1"/>
    <col min="193" max="193" width="34.28125" style="21" hidden="1" customWidth="1"/>
    <col min="194" max="194" width="5.28125" style="146" hidden="1" customWidth="1"/>
    <col min="195" max="195" width="5.28125" style="21" hidden="1" customWidth="1"/>
    <col min="196" max="196" width="5.28125" style="21" customWidth="1"/>
    <col min="197" max="197" width="16.140625" style="22" bestFit="1" customWidth="1"/>
    <col min="198" max="198" width="14.7109375" style="22" bestFit="1" customWidth="1"/>
    <col min="199" max="199" width="16.28125" style="22" customWidth="1"/>
    <col min="200" max="200" width="14.7109375" style="22" bestFit="1" customWidth="1"/>
    <col min="201" max="201" width="13.421875" style="22" bestFit="1" customWidth="1"/>
    <col min="202" max="202" width="14.57421875" style="22" bestFit="1" customWidth="1"/>
    <col min="203" max="203" width="13.421875" style="22" bestFit="1" customWidth="1"/>
    <col min="204" max="204" width="14.7109375" style="22" bestFit="1" customWidth="1"/>
    <col min="205" max="205" width="10.28125" style="22" customWidth="1"/>
    <col min="206" max="206" width="12.7109375" style="22" bestFit="1" customWidth="1"/>
    <col min="207" max="207" width="14.28125" style="22" bestFit="1" customWidth="1"/>
    <col min="208" max="208" width="14.7109375" style="22" bestFit="1" customWidth="1"/>
    <col min="209" max="209" width="9.28125" style="22" customWidth="1"/>
    <col min="210" max="210" width="14.421875" style="22" bestFit="1" customWidth="1"/>
    <col min="211" max="211" width="10.28125" style="22" customWidth="1"/>
    <col min="212" max="212" width="12.8515625" style="22" bestFit="1" customWidth="1"/>
    <col min="213" max="213" width="15.7109375" style="22" customWidth="1"/>
    <col min="214" max="214" width="15.140625" style="22" bestFit="1" customWidth="1"/>
    <col min="215" max="215" width="4.7109375" style="22" customWidth="1"/>
    <col min="216" max="216" width="12.00390625" style="22" customWidth="1"/>
    <col min="217" max="217" width="11.57421875" style="22" bestFit="1" customWidth="1"/>
    <col min="218" max="218" width="17.57421875" style="22" bestFit="1" customWidth="1"/>
    <col min="219" max="219" width="12.140625" style="22" bestFit="1" customWidth="1"/>
    <col min="220" max="220" width="12.28125" style="22" bestFit="1" customWidth="1"/>
    <col min="221" max="221" width="5.8515625" style="22" customWidth="1"/>
    <col min="222" max="222" width="14.7109375" style="22" bestFit="1" customWidth="1"/>
    <col min="223" max="223" width="9.00390625" style="22" customWidth="1"/>
    <col min="224" max="224" width="12.8515625" style="22" bestFit="1" customWidth="1"/>
    <col min="225" max="225" width="15.28125" style="22" bestFit="1" customWidth="1"/>
    <col min="226" max="226" width="15.140625" style="22" bestFit="1" customWidth="1"/>
    <col min="227" max="227" width="7.7109375" style="22" customWidth="1"/>
    <col min="228" max="228" width="5.140625" style="22" customWidth="1"/>
    <col min="229" max="229" width="15.140625" style="22" bestFit="1" customWidth="1"/>
    <col min="230" max="232" width="16.28125" style="22" bestFit="1" customWidth="1"/>
    <col min="233" max="233" width="15.140625" style="22" bestFit="1" customWidth="1"/>
    <col min="234" max="16384" width="9.140625" style="22" customWidth="1"/>
  </cols>
  <sheetData>
    <row r="1" spans="1:203" ht="17.25" customHeight="1">
      <c r="A1" s="512"/>
      <c r="B1" s="13"/>
      <c r="C1" s="14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7"/>
      <c r="AV1" s="17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9"/>
      <c r="GL1" s="20"/>
      <c r="GN1" s="19"/>
      <c r="GO1" s="13"/>
      <c r="GP1" s="13"/>
      <c r="GQ1" s="13"/>
      <c r="GR1" s="13"/>
      <c r="GS1" s="13"/>
      <c r="GT1" s="13"/>
      <c r="GU1" s="13"/>
    </row>
    <row r="2" spans="1:203" ht="9" customHeight="1">
      <c r="A2" s="512"/>
      <c r="B2" s="69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7"/>
      <c r="AU2" s="17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9"/>
      <c r="GL2" s="19"/>
      <c r="GM2" s="19"/>
      <c r="GN2" s="19"/>
      <c r="GO2" s="30"/>
      <c r="GP2" s="30"/>
      <c r="GQ2" s="30"/>
      <c r="GR2" s="30"/>
      <c r="GS2" s="20"/>
      <c r="GT2" s="19"/>
      <c r="GU2" s="19"/>
    </row>
    <row r="3" spans="1:203" ht="15">
      <c r="A3" s="512"/>
      <c r="B3" s="694"/>
      <c r="C3" s="14"/>
      <c r="D3" s="13"/>
      <c r="E3" s="1242" t="s">
        <v>100</v>
      </c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1243"/>
      <c r="R3" s="1243"/>
      <c r="S3" s="1243"/>
      <c r="T3" s="1243"/>
      <c r="U3" s="1243"/>
      <c r="V3" s="1243"/>
      <c r="W3" s="1243"/>
      <c r="X3" s="1243"/>
      <c r="Y3" s="1243"/>
      <c r="Z3" s="1243"/>
      <c r="AA3" s="1243"/>
      <c r="AB3" s="1243"/>
      <c r="AC3" s="1243"/>
      <c r="AD3" s="1243"/>
      <c r="AE3" s="1243"/>
      <c r="AF3" s="1243"/>
      <c r="AG3" s="1243"/>
      <c r="AH3" s="1243"/>
      <c r="AI3" s="1243"/>
      <c r="AJ3" s="1243"/>
      <c r="AK3" s="1243"/>
      <c r="AL3" s="1243"/>
      <c r="AM3" s="1243"/>
      <c r="AN3" s="1243"/>
      <c r="AO3" s="1243"/>
      <c r="AP3" s="1243"/>
      <c r="AQ3" s="1243"/>
      <c r="AR3" s="1243"/>
      <c r="AS3" s="1243"/>
      <c r="AT3" s="1243"/>
      <c r="AU3" s="1243"/>
      <c r="AV3" s="1243"/>
      <c r="AW3" s="1243"/>
      <c r="AX3" s="1243"/>
      <c r="AY3" s="1243"/>
      <c r="AZ3" s="1243"/>
      <c r="BA3" s="1243"/>
      <c r="BB3" s="1243"/>
      <c r="BC3" s="1243"/>
      <c r="BD3" s="1243"/>
      <c r="BE3" s="1243"/>
      <c r="BF3" s="1243"/>
      <c r="BG3" s="1243"/>
      <c r="BH3" s="1243"/>
      <c r="BI3" s="1243"/>
      <c r="BJ3" s="1243"/>
      <c r="BK3" s="1243"/>
      <c r="BL3" s="1243"/>
      <c r="BM3" s="1243"/>
      <c r="BN3" s="1243"/>
      <c r="BO3" s="1243"/>
      <c r="BP3" s="1243"/>
      <c r="BQ3" s="1243"/>
      <c r="BR3" s="1243"/>
      <c r="BS3" s="1243"/>
      <c r="BT3" s="1243"/>
      <c r="BU3" s="1243"/>
      <c r="BV3" s="1243"/>
      <c r="BW3" s="1243"/>
      <c r="BX3" s="1243"/>
      <c r="BY3" s="1243"/>
      <c r="BZ3" s="1243"/>
      <c r="CA3" s="1243"/>
      <c r="CB3" s="1243"/>
      <c r="CC3" s="1243"/>
      <c r="CD3" s="1243"/>
      <c r="CE3" s="1243"/>
      <c r="CF3" s="1243"/>
      <c r="CG3" s="1243"/>
      <c r="CH3" s="1243"/>
      <c r="CI3" s="1243"/>
      <c r="CJ3" s="1243"/>
      <c r="CK3" s="1243"/>
      <c r="CL3" s="1243"/>
      <c r="CM3" s="1243"/>
      <c r="CN3" s="1243"/>
      <c r="CO3" s="1243"/>
      <c r="CP3" s="1244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9"/>
      <c r="GL3" s="19"/>
      <c r="GM3" s="19"/>
      <c r="GN3" s="19"/>
      <c r="GO3" s="30"/>
      <c r="GP3" s="30"/>
      <c r="GQ3" s="30"/>
      <c r="GR3" s="30"/>
      <c r="GS3" s="20"/>
      <c r="GT3" s="19"/>
      <c r="GU3" s="19"/>
    </row>
    <row r="4" spans="1:203" ht="15">
      <c r="A4" s="512"/>
      <c r="B4" s="694"/>
      <c r="C4" s="14"/>
      <c r="D4" s="13"/>
      <c r="E4" s="1245" t="s">
        <v>101</v>
      </c>
      <c r="F4" s="1246"/>
      <c r="G4" s="1246"/>
      <c r="H4" s="1246"/>
      <c r="I4" s="1246"/>
      <c r="J4" s="1246"/>
      <c r="K4" s="1246"/>
      <c r="L4" s="1246"/>
      <c r="M4" s="1246"/>
      <c r="N4" s="1246"/>
      <c r="O4" s="1246"/>
      <c r="P4" s="1246"/>
      <c r="Q4" s="1246"/>
      <c r="R4" s="1246"/>
      <c r="S4" s="1246"/>
      <c r="T4" s="1246"/>
      <c r="U4" s="1246"/>
      <c r="V4" s="1246"/>
      <c r="W4" s="1246"/>
      <c r="X4" s="1246"/>
      <c r="Y4" s="1246"/>
      <c r="Z4" s="1246"/>
      <c r="AA4" s="1246"/>
      <c r="AB4" s="1246"/>
      <c r="AC4" s="1246"/>
      <c r="AD4" s="1246"/>
      <c r="AE4" s="1246"/>
      <c r="AF4" s="1246"/>
      <c r="AG4" s="1246"/>
      <c r="AH4" s="1246"/>
      <c r="AI4" s="1246"/>
      <c r="AJ4" s="1246"/>
      <c r="AK4" s="1246"/>
      <c r="AL4" s="1246"/>
      <c r="AM4" s="1246"/>
      <c r="AN4" s="1246"/>
      <c r="AO4" s="1246"/>
      <c r="AP4" s="1246"/>
      <c r="AQ4" s="1246"/>
      <c r="AR4" s="1246"/>
      <c r="AS4" s="1246"/>
      <c r="AT4" s="1246"/>
      <c r="AU4" s="1246"/>
      <c r="AV4" s="1246"/>
      <c r="AW4" s="1246"/>
      <c r="AX4" s="1246"/>
      <c r="AY4" s="1246"/>
      <c r="AZ4" s="1246"/>
      <c r="BA4" s="1246"/>
      <c r="BB4" s="1246"/>
      <c r="BC4" s="1246"/>
      <c r="BD4" s="1246"/>
      <c r="BE4" s="1246"/>
      <c r="BF4" s="1246"/>
      <c r="BG4" s="1246"/>
      <c r="BH4" s="1246"/>
      <c r="BI4" s="1246"/>
      <c r="BJ4" s="1246"/>
      <c r="BK4" s="1246"/>
      <c r="BL4" s="1246"/>
      <c r="BM4" s="1246"/>
      <c r="BN4" s="1246"/>
      <c r="BO4" s="1246"/>
      <c r="BP4" s="1246"/>
      <c r="BQ4" s="1246"/>
      <c r="BR4" s="1246"/>
      <c r="BS4" s="1246"/>
      <c r="BT4" s="1246"/>
      <c r="BU4" s="1246"/>
      <c r="BV4" s="1246"/>
      <c r="BW4" s="1246"/>
      <c r="BX4" s="1246"/>
      <c r="BY4" s="1246"/>
      <c r="BZ4" s="1246"/>
      <c r="CA4" s="1246"/>
      <c r="CB4" s="1246"/>
      <c r="CC4" s="1246"/>
      <c r="CD4" s="1246"/>
      <c r="CE4" s="1246"/>
      <c r="CF4" s="1246"/>
      <c r="CG4" s="1246"/>
      <c r="CH4" s="1246"/>
      <c r="CI4" s="1246"/>
      <c r="CJ4" s="1246"/>
      <c r="CK4" s="1246"/>
      <c r="CL4" s="1246"/>
      <c r="CM4" s="1246"/>
      <c r="CN4" s="1246"/>
      <c r="CO4" s="1246"/>
      <c r="CP4" s="1247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9"/>
      <c r="GL4" s="19"/>
      <c r="GM4" s="19"/>
      <c r="GN4" s="19"/>
      <c r="GO4" s="30"/>
      <c r="GP4" s="30"/>
      <c r="GQ4" s="30"/>
      <c r="GR4" s="30"/>
      <c r="GS4" s="20"/>
      <c r="GT4" s="19"/>
      <c r="GU4" s="19"/>
    </row>
    <row r="5" spans="1:203" ht="15">
      <c r="A5" s="512"/>
      <c r="B5" s="694"/>
      <c r="C5" s="14"/>
      <c r="D5" s="13"/>
      <c r="E5" s="1248" t="s">
        <v>175</v>
      </c>
      <c r="F5" s="1249"/>
      <c r="G5" s="1249"/>
      <c r="H5" s="1249"/>
      <c r="I5" s="1249"/>
      <c r="J5" s="1249"/>
      <c r="K5" s="1249"/>
      <c r="L5" s="1249"/>
      <c r="M5" s="1249"/>
      <c r="N5" s="1249"/>
      <c r="O5" s="1249"/>
      <c r="P5" s="1249"/>
      <c r="Q5" s="1249"/>
      <c r="R5" s="1249"/>
      <c r="S5" s="1249"/>
      <c r="T5" s="1249"/>
      <c r="U5" s="1249"/>
      <c r="V5" s="1249"/>
      <c r="W5" s="1249"/>
      <c r="X5" s="1249"/>
      <c r="Y5" s="1249"/>
      <c r="Z5" s="1249"/>
      <c r="AA5" s="1249"/>
      <c r="AB5" s="1249"/>
      <c r="AC5" s="1249"/>
      <c r="AD5" s="1249"/>
      <c r="AE5" s="1249"/>
      <c r="AF5" s="1249"/>
      <c r="AG5" s="1249"/>
      <c r="AH5" s="1249"/>
      <c r="AI5" s="1249"/>
      <c r="AJ5" s="1249"/>
      <c r="AK5" s="1249"/>
      <c r="AL5" s="1249"/>
      <c r="AM5" s="1249"/>
      <c r="AN5" s="1249"/>
      <c r="AO5" s="1249"/>
      <c r="AP5" s="1249"/>
      <c r="AQ5" s="1249"/>
      <c r="AR5" s="1249"/>
      <c r="AS5" s="1249"/>
      <c r="AT5" s="1249"/>
      <c r="AU5" s="1249"/>
      <c r="AV5" s="1249"/>
      <c r="AW5" s="1249"/>
      <c r="AX5" s="1249"/>
      <c r="AY5" s="1249"/>
      <c r="AZ5" s="1249"/>
      <c r="BA5" s="1249"/>
      <c r="BB5" s="1249"/>
      <c r="BC5" s="1249"/>
      <c r="BD5" s="1249"/>
      <c r="BE5" s="1249"/>
      <c r="BF5" s="1249"/>
      <c r="BG5" s="1249"/>
      <c r="BH5" s="1249"/>
      <c r="BI5" s="1249"/>
      <c r="BJ5" s="1249"/>
      <c r="BK5" s="1249"/>
      <c r="BL5" s="1249"/>
      <c r="BM5" s="1249"/>
      <c r="BN5" s="1249"/>
      <c r="BO5" s="1249"/>
      <c r="BP5" s="1249"/>
      <c r="BQ5" s="1249"/>
      <c r="BR5" s="1249"/>
      <c r="BS5" s="1249"/>
      <c r="BT5" s="1249"/>
      <c r="BU5" s="1249"/>
      <c r="BV5" s="1249"/>
      <c r="BW5" s="1249"/>
      <c r="BX5" s="1249"/>
      <c r="BY5" s="1249"/>
      <c r="BZ5" s="1249"/>
      <c r="CA5" s="1249"/>
      <c r="CB5" s="1249"/>
      <c r="CC5" s="1249"/>
      <c r="CD5" s="1249"/>
      <c r="CE5" s="1249"/>
      <c r="CF5" s="1249"/>
      <c r="CG5" s="1249"/>
      <c r="CH5" s="1249"/>
      <c r="CI5" s="1249"/>
      <c r="CJ5" s="1249"/>
      <c r="CK5" s="1249"/>
      <c r="CL5" s="1249"/>
      <c r="CM5" s="1249"/>
      <c r="CN5" s="1249"/>
      <c r="CO5" s="1249"/>
      <c r="CP5" s="1250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9"/>
      <c r="GL5" s="19"/>
      <c r="GM5" s="19"/>
      <c r="GN5" s="19"/>
      <c r="GO5" s="30"/>
      <c r="GP5" s="30"/>
      <c r="GQ5" s="30"/>
      <c r="GR5" s="30"/>
      <c r="GS5" s="20"/>
      <c r="GT5" s="19"/>
      <c r="GU5" s="19"/>
    </row>
    <row r="6" spans="1:203" ht="15">
      <c r="A6" s="512"/>
      <c r="B6" s="694"/>
      <c r="C6" s="14"/>
      <c r="D6" s="13"/>
      <c r="E6" s="1251"/>
      <c r="F6" s="1252"/>
      <c r="G6" s="1252"/>
      <c r="H6" s="1252"/>
      <c r="I6" s="1252"/>
      <c r="J6" s="1252"/>
      <c r="K6" s="1252"/>
      <c r="L6" s="1252"/>
      <c r="M6" s="1252"/>
      <c r="N6" s="1252"/>
      <c r="O6" s="1252"/>
      <c r="P6" s="1252"/>
      <c r="Q6" s="1252"/>
      <c r="R6" s="1252"/>
      <c r="S6" s="1252"/>
      <c r="T6" s="1252"/>
      <c r="U6" s="1252"/>
      <c r="V6" s="1252"/>
      <c r="W6" s="1252"/>
      <c r="X6" s="1252"/>
      <c r="Y6" s="1252"/>
      <c r="Z6" s="1252"/>
      <c r="AA6" s="1252"/>
      <c r="AB6" s="1252"/>
      <c r="AC6" s="1252"/>
      <c r="AD6" s="1252"/>
      <c r="AE6" s="1252"/>
      <c r="AF6" s="1252"/>
      <c r="AG6" s="1252"/>
      <c r="AH6" s="1252"/>
      <c r="AI6" s="1252"/>
      <c r="AJ6" s="1252"/>
      <c r="AK6" s="1252"/>
      <c r="AL6" s="1252"/>
      <c r="AM6" s="1252"/>
      <c r="AN6" s="1252"/>
      <c r="AO6" s="1252"/>
      <c r="AP6" s="1252"/>
      <c r="AQ6" s="1252"/>
      <c r="AR6" s="1252"/>
      <c r="AS6" s="1252"/>
      <c r="AT6" s="1252"/>
      <c r="AU6" s="1252"/>
      <c r="AV6" s="1252"/>
      <c r="AW6" s="1252"/>
      <c r="AX6" s="1252"/>
      <c r="AY6" s="1252"/>
      <c r="AZ6" s="1252"/>
      <c r="BA6" s="1252"/>
      <c r="BB6" s="1252"/>
      <c r="BC6" s="1252"/>
      <c r="BD6" s="1252"/>
      <c r="BE6" s="1252"/>
      <c r="BF6" s="1252"/>
      <c r="BG6" s="1252"/>
      <c r="BH6" s="1252"/>
      <c r="BI6" s="1252"/>
      <c r="BJ6" s="1252"/>
      <c r="BK6" s="1252"/>
      <c r="BL6" s="1252"/>
      <c r="BM6" s="1252"/>
      <c r="BN6" s="1252"/>
      <c r="BO6" s="1252"/>
      <c r="BP6" s="1252"/>
      <c r="BQ6" s="1252"/>
      <c r="BR6" s="1252"/>
      <c r="BS6" s="1252"/>
      <c r="BT6" s="1252"/>
      <c r="BU6" s="1252"/>
      <c r="BV6" s="1252"/>
      <c r="BW6" s="1252"/>
      <c r="BX6" s="1252"/>
      <c r="BY6" s="1252"/>
      <c r="BZ6" s="1252"/>
      <c r="CA6" s="1252"/>
      <c r="CB6" s="1252"/>
      <c r="CC6" s="1252"/>
      <c r="CD6" s="1252"/>
      <c r="CE6" s="1252"/>
      <c r="CF6" s="1252"/>
      <c r="CG6" s="1252"/>
      <c r="CH6" s="1252"/>
      <c r="CI6" s="1252"/>
      <c r="CJ6" s="1252"/>
      <c r="CK6" s="1252"/>
      <c r="CL6" s="1252"/>
      <c r="CM6" s="1252"/>
      <c r="CN6" s="1252"/>
      <c r="CO6" s="1252"/>
      <c r="CP6" s="125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9"/>
      <c r="GL6" s="19"/>
      <c r="GM6" s="19"/>
      <c r="GN6" s="19"/>
      <c r="GO6" s="30"/>
      <c r="GP6" s="30"/>
      <c r="GQ6" s="30"/>
      <c r="GR6" s="30"/>
      <c r="GS6" s="20"/>
      <c r="GT6" s="19"/>
      <c r="GU6" s="19"/>
    </row>
    <row r="7" spans="1:203" ht="24" customHeight="1">
      <c r="A7" s="512" t="s">
        <v>27</v>
      </c>
      <c r="B7" s="31"/>
      <c r="C7" s="31"/>
      <c r="D7" s="32"/>
      <c r="E7" s="33" t="s">
        <v>26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5"/>
      <c r="S7" s="35"/>
      <c r="T7" s="35"/>
      <c r="U7" s="3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36"/>
      <c r="AU7" s="37"/>
      <c r="AV7" s="37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9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40"/>
      <c r="GF7" s="40"/>
      <c r="GG7" s="40"/>
      <c r="GH7" s="40"/>
      <c r="GI7" s="41"/>
      <c r="GJ7" s="42"/>
      <c r="GK7" s="19"/>
      <c r="GL7" s="20"/>
      <c r="GN7" s="19"/>
      <c r="GO7" s="13"/>
      <c r="GP7" s="13"/>
      <c r="GQ7" s="13"/>
      <c r="GR7" s="13"/>
      <c r="GS7" s="13"/>
      <c r="GT7" s="13"/>
      <c r="GU7" s="13"/>
    </row>
    <row r="8" spans="1:203" s="52" customFormat="1" ht="28.5" customHeight="1">
      <c r="A8" s="512"/>
      <c r="B8" s="43"/>
      <c r="C8" s="24"/>
      <c r="D8" s="24"/>
      <c r="E8" s="1126" t="s">
        <v>72</v>
      </c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7"/>
      <c r="U8" s="1127"/>
      <c r="V8" s="1127"/>
      <c r="W8" s="1127"/>
      <c r="X8" s="1127"/>
      <c r="Y8" s="1127"/>
      <c r="Z8" s="1127"/>
      <c r="AA8" s="1127"/>
      <c r="AB8" s="1127"/>
      <c r="AC8" s="1127"/>
      <c r="AD8" s="1127"/>
      <c r="AE8" s="1127"/>
      <c r="AF8" s="1127"/>
      <c r="AG8" s="1117" t="s">
        <v>171</v>
      </c>
      <c r="AH8" s="1118"/>
      <c r="AI8" s="1118"/>
      <c r="AJ8" s="1118"/>
      <c r="AK8" s="1118"/>
      <c r="AL8" s="1118"/>
      <c r="AM8" s="1118"/>
      <c r="AN8" s="1118"/>
      <c r="AO8" s="1118"/>
      <c r="AP8" s="1118"/>
      <c r="AQ8" s="1118"/>
      <c r="AR8" s="1118"/>
      <c r="AS8" s="1118"/>
      <c r="AT8" s="1118"/>
      <c r="AU8" s="1118"/>
      <c r="AV8" s="1118"/>
      <c r="AW8" s="1118"/>
      <c r="AX8" s="1118"/>
      <c r="AY8" s="1118"/>
      <c r="AZ8" s="1118"/>
      <c r="BA8" s="1118"/>
      <c r="BB8" s="1118"/>
      <c r="BC8" s="1118"/>
      <c r="BD8" s="1118"/>
      <c r="BE8" s="1118"/>
      <c r="BF8" s="1118"/>
      <c r="BG8" s="1118"/>
      <c r="BH8" s="1118"/>
      <c r="BI8" s="1118"/>
      <c r="BJ8" s="1118"/>
      <c r="BK8" s="1118"/>
      <c r="BL8" s="1118"/>
      <c r="BM8" s="1118"/>
      <c r="BN8" s="1118"/>
      <c r="BO8" s="1118"/>
      <c r="BP8" s="1118"/>
      <c r="BQ8" s="1118"/>
      <c r="BR8" s="1118"/>
      <c r="BS8" s="1118"/>
      <c r="BT8" s="1118"/>
      <c r="BU8" s="1118"/>
      <c r="BV8" s="1118"/>
      <c r="BW8" s="1118"/>
      <c r="BX8" s="1118"/>
      <c r="BY8" s="1118"/>
      <c r="BZ8" s="1118"/>
      <c r="CA8" s="1118"/>
      <c r="CB8" s="1118"/>
      <c r="CC8" s="1118"/>
      <c r="CD8" s="1118"/>
      <c r="CE8" s="1118"/>
      <c r="CF8" s="1118"/>
      <c r="CG8" s="1118"/>
      <c r="CH8" s="1118"/>
      <c r="CI8" s="1118"/>
      <c r="CJ8" s="1118"/>
      <c r="CK8" s="1118"/>
      <c r="CL8" s="1118"/>
      <c r="CM8" s="1118"/>
      <c r="CN8" s="1118"/>
      <c r="CO8" s="1118"/>
      <c r="CP8" s="1119"/>
      <c r="CQ8" s="44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6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1"/>
      <c r="GJ8" s="42"/>
      <c r="GK8" s="48"/>
      <c r="GL8" s="49"/>
      <c r="GM8" s="50"/>
      <c r="GN8" s="19"/>
      <c r="GO8" s="13"/>
      <c r="GP8" s="13"/>
      <c r="GQ8" s="13"/>
      <c r="GR8" s="13"/>
      <c r="GS8" s="13"/>
      <c r="GT8" s="13"/>
      <c r="GU8" s="46"/>
    </row>
    <row r="9" spans="1:203" s="52" customFormat="1" ht="15">
      <c r="A9" s="512"/>
      <c r="B9" s="43"/>
      <c r="C9" s="24"/>
      <c r="D9" s="24"/>
      <c r="E9" s="1126" t="s">
        <v>92</v>
      </c>
      <c r="F9" s="1127"/>
      <c r="G9" s="1127"/>
      <c r="H9" s="1127"/>
      <c r="I9" s="1127"/>
      <c r="J9" s="1127"/>
      <c r="K9" s="1127"/>
      <c r="L9" s="1127"/>
      <c r="M9" s="1127"/>
      <c r="N9" s="1127"/>
      <c r="O9" s="1127"/>
      <c r="P9" s="1127"/>
      <c r="Q9" s="1127"/>
      <c r="R9" s="1127"/>
      <c r="S9" s="1127"/>
      <c r="T9" s="1127"/>
      <c r="U9" s="1127"/>
      <c r="V9" s="1127"/>
      <c r="W9" s="1127"/>
      <c r="X9" s="1127"/>
      <c r="Y9" s="1127"/>
      <c r="Z9" s="1127"/>
      <c r="AA9" s="1127"/>
      <c r="AB9" s="1127"/>
      <c r="AC9" s="1127"/>
      <c r="AD9" s="1127"/>
      <c r="AE9" s="1127"/>
      <c r="AF9" s="1127"/>
      <c r="AG9" s="1117" t="s">
        <v>170</v>
      </c>
      <c r="AH9" s="1118"/>
      <c r="AI9" s="1118"/>
      <c r="AJ9" s="1118"/>
      <c r="AK9" s="1118"/>
      <c r="AL9" s="1118"/>
      <c r="AM9" s="1118"/>
      <c r="AN9" s="1118"/>
      <c r="AO9" s="1118"/>
      <c r="AP9" s="1118"/>
      <c r="AQ9" s="1118"/>
      <c r="AR9" s="1118"/>
      <c r="AS9" s="1118"/>
      <c r="AT9" s="1118"/>
      <c r="AU9" s="1118"/>
      <c r="AV9" s="1118"/>
      <c r="AW9" s="1118"/>
      <c r="AX9" s="1118"/>
      <c r="AY9" s="1118"/>
      <c r="AZ9" s="1118"/>
      <c r="BA9" s="1118"/>
      <c r="BB9" s="1118"/>
      <c r="BC9" s="1118"/>
      <c r="BD9" s="1118"/>
      <c r="BE9" s="1118"/>
      <c r="BF9" s="1118"/>
      <c r="BG9" s="1118"/>
      <c r="BH9" s="1118"/>
      <c r="BI9" s="1118"/>
      <c r="BJ9" s="1118"/>
      <c r="BK9" s="1118"/>
      <c r="BL9" s="1118"/>
      <c r="BM9" s="1118"/>
      <c r="BN9" s="1118"/>
      <c r="BO9" s="1118"/>
      <c r="BP9" s="1118"/>
      <c r="BQ9" s="1118"/>
      <c r="BR9" s="1118"/>
      <c r="BS9" s="1118"/>
      <c r="BT9" s="1118"/>
      <c r="BU9" s="1118"/>
      <c r="BV9" s="1118"/>
      <c r="BW9" s="1118"/>
      <c r="BX9" s="1118"/>
      <c r="BY9" s="1118"/>
      <c r="BZ9" s="1118"/>
      <c r="CA9" s="1118"/>
      <c r="CB9" s="1118"/>
      <c r="CC9" s="1118"/>
      <c r="CD9" s="1118"/>
      <c r="CE9" s="1118"/>
      <c r="CF9" s="1118"/>
      <c r="CG9" s="1118"/>
      <c r="CH9" s="1118"/>
      <c r="CI9" s="1118"/>
      <c r="CJ9" s="1118"/>
      <c r="CK9" s="1118"/>
      <c r="CL9" s="1118"/>
      <c r="CM9" s="1118"/>
      <c r="CN9" s="1118"/>
      <c r="CO9" s="1118"/>
      <c r="CP9" s="1119"/>
      <c r="CQ9" s="44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6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1"/>
      <c r="GJ9" s="42"/>
      <c r="GK9" s="48"/>
      <c r="GL9" s="49"/>
      <c r="GM9" s="50"/>
      <c r="GN9" s="19"/>
      <c r="GO9" s="13"/>
      <c r="GP9" s="13"/>
      <c r="GQ9" s="13"/>
      <c r="GR9" s="13"/>
      <c r="GS9" s="13"/>
      <c r="GT9" s="13"/>
      <c r="GU9" s="46"/>
    </row>
    <row r="10" spans="1:203" s="52" customFormat="1" ht="15">
      <c r="A10" s="512"/>
      <c r="B10" s="43"/>
      <c r="C10" s="24"/>
      <c r="D10" s="24"/>
      <c r="E10" s="1126" t="s">
        <v>102</v>
      </c>
      <c r="F10" s="1127"/>
      <c r="G10" s="1127"/>
      <c r="H10" s="1127"/>
      <c r="I10" s="1127"/>
      <c r="J10" s="1127"/>
      <c r="K10" s="1127"/>
      <c r="L10" s="1127"/>
      <c r="M10" s="1127"/>
      <c r="N10" s="1127"/>
      <c r="O10" s="1127"/>
      <c r="P10" s="1127"/>
      <c r="Q10" s="1127"/>
      <c r="R10" s="1127"/>
      <c r="S10" s="1127"/>
      <c r="T10" s="1127"/>
      <c r="U10" s="1127"/>
      <c r="V10" s="1127"/>
      <c r="W10" s="1127"/>
      <c r="X10" s="1127"/>
      <c r="Y10" s="1127"/>
      <c r="Z10" s="1127"/>
      <c r="AA10" s="1127"/>
      <c r="AB10" s="1127"/>
      <c r="AC10" s="1127"/>
      <c r="AD10" s="1127"/>
      <c r="AE10" s="1127"/>
      <c r="AF10" s="1127"/>
      <c r="AG10" s="1128" t="s">
        <v>169</v>
      </c>
      <c r="AH10" s="1118"/>
      <c r="AI10" s="1118"/>
      <c r="AJ10" s="1118"/>
      <c r="AK10" s="1118"/>
      <c r="AL10" s="1118"/>
      <c r="AM10" s="1118"/>
      <c r="AN10" s="1118"/>
      <c r="AO10" s="1118"/>
      <c r="AP10" s="1118"/>
      <c r="AQ10" s="1118"/>
      <c r="AR10" s="1118"/>
      <c r="AS10" s="1118"/>
      <c r="AT10" s="1118"/>
      <c r="AU10" s="1118"/>
      <c r="AV10" s="1118"/>
      <c r="AW10" s="1118"/>
      <c r="AX10" s="1118"/>
      <c r="AY10" s="1118"/>
      <c r="AZ10" s="1118"/>
      <c r="BA10" s="1118"/>
      <c r="BB10" s="1118"/>
      <c r="BC10" s="1118"/>
      <c r="BD10" s="1118"/>
      <c r="BE10" s="1118"/>
      <c r="BF10" s="1118"/>
      <c r="BG10" s="1118"/>
      <c r="BH10" s="1118"/>
      <c r="BI10" s="1118"/>
      <c r="BJ10" s="1118"/>
      <c r="BK10" s="1118"/>
      <c r="BL10" s="1118"/>
      <c r="BM10" s="1118"/>
      <c r="BN10" s="1118"/>
      <c r="BO10" s="1118"/>
      <c r="BP10" s="1118"/>
      <c r="BQ10" s="1118"/>
      <c r="BR10" s="1118"/>
      <c r="BS10" s="1118"/>
      <c r="BT10" s="1118"/>
      <c r="BU10" s="1118"/>
      <c r="BV10" s="1118"/>
      <c r="BW10" s="1118"/>
      <c r="BX10" s="1118"/>
      <c r="BY10" s="1118"/>
      <c r="BZ10" s="1118"/>
      <c r="CA10" s="1118"/>
      <c r="CB10" s="1118"/>
      <c r="CC10" s="1118"/>
      <c r="CD10" s="1118"/>
      <c r="CE10" s="1118"/>
      <c r="CF10" s="1118"/>
      <c r="CG10" s="1118"/>
      <c r="CH10" s="1118"/>
      <c r="CI10" s="1118"/>
      <c r="CJ10" s="1118"/>
      <c r="CK10" s="1118"/>
      <c r="CL10" s="1118"/>
      <c r="CM10" s="1118"/>
      <c r="CN10" s="1118"/>
      <c r="CO10" s="1118"/>
      <c r="CP10" s="1119"/>
      <c r="CQ10" s="44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6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1"/>
      <c r="GJ10" s="42"/>
      <c r="GK10" s="48"/>
      <c r="GL10" s="49"/>
      <c r="GM10" s="50"/>
      <c r="GN10" s="19"/>
      <c r="GO10" s="13"/>
      <c r="GP10" s="13"/>
      <c r="GQ10" s="13"/>
      <c r="GR10" s="13"/>
      <c r="GS10" s="13"/>
      <c r="GT10" s="13"/>
      <c r="GU10" s="46"/>
    </row>
    <row r="11" spans="1:203" s="52" customFormat="1" ht="47.25" customHeight="1">
      <c r="A11" s="512"/>
      <c r="B11" s="43"/>
      <c r="C11" s="24"/>
      <c r="D11" s="24"/>
      <c r="E11" s="1126" t="s">
        <v>103</v>
      </c>
      <c r="F11" s="1127"/>
      <c r="G11" s="1127"/>
      <c r="H11" s="1127"/>
      <c r="I11" s="1127"/>
      <c r="J11" s="1127"/>
      <c r="K11" s="1127"/>
      <c r="L11" s="1127"/>
      <c r="M11" s="1127"/>
      <c r="N11" s="1127"/>
      <c r="O11" s="1127"/>
      <c r="P11" s="1127"/>
      <c r="Q11" s="1127"/>
      <c r="R11" s="1127"/>
      <c r="S11" s="1127"/>
      <c r="T11" s="1127"/>
      <c r="U11" s="1127"/>
      <c r="V11" s="1127"/>
      <c r="W11" s="1127"/>
      <c r="X11" s="1127"/>
      <c r="Y11" s="1127"/>
      <c r="Z11" s="1127"/>
      <c r="AA11" s="1127"/>
      <c r="AB11" s="1127"/>
      <c r="AC11" s="1127"/>
      <c r="AD11" s="1127"/>
      <c r="AE11" s="1127"/>
      <c r="AF11" s="1127"/>
      <c r="AG11" s="1117" t="s">
        <v>172</v>
      </c>
      <c r="AH11" s="1118"/>
      <c r="AI11" s="1118"/>
      <c r="AJ11" s="1118"/>
      <c r="AK11" s="1118"/>
      <c r="AL11" s="1118"/>
      <c r="AM11" s="1118"/>
      <c r="AN11" s="1118"/>
      <c r="AO11" s="1118"/>
      <c r="AP11" s="1118"/>
      <c r="AQ11" s="1118"/>
      <c r="AR11" s="1118"/>
      <c r="AS11" s="1118"/>
      <c r="AT11" s="1118"/>
      <c r="AU11" s="1118"/>
      <c r="AV11" s="1118"/>
      <c r="AW11" s="1118"/>
      <c r="AX11" s="1118"/>
      <c r="AY11" s="1118"/>
      <c r="AZ11" s="1118"/>
      <c r="BA11" s="1118"/>
      <c r="BB11" s="1118"/>
      <c r="BC11" s="1118"/>
      <c r="BD11" s="1118"/>
      <c r="BE11" s="1118"/>
      <c r="BF11" s="1118"/>
      <c r="BG11" s="1118"/>
      <c r="BH11" s="1118"/>
      <c r="BI11" s="1118"/>
      <c r="BJ11" s="1118"/>
      <c r="BK11" s="1118"/>
      <c r="BL11" s="1118"/>
      <c r="BM11" s="1118"/>
      <c r="BN11" s="1118"/>
      <c r="BO11" s="1118"/>
      <c r="BP11" s="1118"/>
      <c r="BQ11" s="1118"/>
      <c r="BR11" s="1118"/>
      <c r="BS11" s="1118"/>
      <c r="BT11" s="1118"/>
      <c r="BU11" s="1118"/>
      <c r="BV11" s="1118"/>
      <c r="BW11" s="1118"/>
      <c r="BX11" s="1118"/>
      <c r="BY11" s="1118"/>
      <c r="BZ11" s="1118"/>
      <c r="CA11" s="1118"/>
      <c r="CB11" s="1118"/>
      <c r="CC11" s="1118"/>
      <c r="CD11" s="1118"/>
      <c r="CE11" s="1118"/>
      <c r="CF11" s="1118"/>
      <c r="CG11" s="1118"/>
      <c r="CH11" s="1118"/>
      <c r="CI11" s="1118"/>
      <c r="CJ11" s="1118"/>
      <c r="CK11" s="1118"/>
      <c r="CL11" s="1118"/>
      <c r="CM11" s="1118"/>
      <c r="CN11" s="1118"/>
      <c r="CO11" s="1118"/>
      <c r="CP11" s="1119"/>
      <c r="CQ11" s="44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6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1"/>
      <c r="GJ11" s="42"/>
      <c r="GK11" s="48"/>
      <c r="GL11" s="49"/>
      <c r="GM11" s="50"/>
      <c r="GN11" s="19"/>
      <c r="GO11" s="13"/>
      <c r="GP11" s="13"/>
      <c r="GQ11" s="13"/>
      <c r="GR11" s="13"/>
      <c r="GS11" s="13"/>
      <c r="GT11" s="13"/>
      <c r="GU11" s="46"/>
    </row>
    <row r="12" spans="1:203" s="52" customFormat="1" ht="45" customHeight="1">
      <c r="A12" s="512"/>
      <c r="B12" s="43"/>
      <c r="C12" s="24"/>
      <c r="D12" s="24"/>
      <c r="E12" s="1126" t="s">
        <v>16</v>
      </c>
      <c r="F12" s="1127"/>
      <c r="G12" s="1127"/>
      <c r="H12" s="1127"/>
      <c r="I12" s="1127"/>
      <c r="J12" s="1127"/>
      <c r="K12" s="1127"/>
      <c r="L12" s="1127"/>
      <c r="M12" s="1127"/>
      <c r="N12" s="1127"/>
      <c r="O12" s="1127"/>
      <c r="P12" s="1127"/>
      <c r="Q12" s="1127"/>
      <c r="R12" s="1127"/>
      <c r="S12" s="1127"/>
      <c r="T12" s="1127"/>
      <c r="U12" s="1127"/>
      <c r="V12" s="1127"/>
      <c r="W12" s="1127"/>
      <c r="X12" s="1127"/>
      <c r="Y12" s="1127"/>
      <c r="Z12" s="1127"/>
      <c r="AA12" s="1127"/>
      <c r="AB12" s="1127"/>
      <c r="AC12" s="1127"/>
      <c r="AD12" s="1127"/>
      <c r="AE12" s="1127"/>
      <c r="AF12" s="1127"/>
      <c r="AG12" s="1117"/>
      <c r="AH12" s="1118"/>
      <c r="AI12" s="1118"/>
      <c r="AJ12" s="1118"/>
      <c r="AK12" s="1118"/>
      <c r="AL12" s="1118"/>
      <c r="AM12" s="1118"/>
      <c r="AN12" s="1118"/>
      <c r="AO12" s="1118"/>
      <c r="AP12" s="1118"/>
      <c r="AQ12" s="1118"/>
      <c r="AR12" s="1118"/>
      <c r="AS12" s="1118"/>
      <c r="AT12" s="1118"/>
      <c r="AU12" s="1118"/>
      <c r="AV12" s="1118"/>
      <c r="AW12" s="1118"/>
      <c r="AX12" s="1118"/>
      <c r="AY12" s="1118"/>
      <c r="AZ12" s="1118"/>
      <c r="BA12" s="1118"/>
      <c r="BB12" s="1118"/>
      <c r="BC12" s="1118"/>
      <c r="BD12" s="1118"/>
      <c r="BE12" s="1118"/>
      <c r="BF12" s="1118"/>
      <c r="BG12" s="1118"/>
      <c r="BH12" s="1118"/>
      <c r="BI12" s="1118"/>
      <c r="BJ12" s="1118"/>
      <c r="BK12" s="1118"/>
      <c r="BL12" s="1118"/>
      <c r="BM12" s="1118"/>
      <c r="BN12" s="1118"/>
      <c r="BO12" s="1118"/>
      <c r="BP12" s="1118"/>
      <c r="BQ12" s="1118"/>
      <c r="BR12" s="1118"/>
      <c r="BS12" s="1118"/>
      <c r="BT12" s="1118"/>
      <c r="BU12" s="1118"/>
      <c r="BV12" s="1118"/>
      <c r="BW12" s="1118"/>
      <c r="BX12" s="1118"/>
      <c r="BY12" s="1118"/>
      <c r="BZ12" s="1118"/>
      <c r="CA12" s="1118"/>
      <c r="CB12" s="1118"/>
      <c r="CC12" s="1118"/>
      <c r="CD12" s="1118"/>
      <c r="CE12" s="1118"/>
      <c r="CF12" s="1118"/>
      <c r="CG12" s="1118"/>
      <c r="CH12" s="1118"/>
      <c r="CI12" s="1118"/>
      <c r="CJ12" s="1118"/>
      <c r="CK12" s="1118"/>
      <c r="CL12" s="1118"/>
      <c r="CM12" s="1118"/>
      <c r="CN12" s="1118"/>
      <c r="CO12" s="1118"/>
      <c r="CP12" s="1119"/>
      <c r="CQ12" s="44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6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1"/>
      <c r="GJ12" s="42"/>
      <c r="GK12" s="48"/>
      <c r="GL12" s="49"/>
      <c r="GM12" s="50"/>
      <c r="GN12" s="19"/>
      <c r="GO12" s="13"/>
      <c r="GP12" s="13"/>
      <c r="GQ12" s="13"/>
      <c r="GR12" s="13"/>
      <c r="GS12" s="13"/>
      <c r="GT12" s="13"/>
      <c r="GU12" s="46"/>
    </row>
    <row r="13" spans="1:203" s="52" customFormat="1" ht="18.75" customHeight="1">
      <c r="A13" s="512"/>
      <c r="B13" s="43"/>
      <c r="C13" s="24"/>
      <c r="D13" s="24"/>
      <c r="E13" s="1126" t="s">
        <v>17</v>
      </c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7"/>
      <c r="U13" s="1127"/>
      <c r="V13" s="1127"/>
      <c r="W13" s="1127"/>
      <c r="X13" s="1127"/>
      <c r="Y13" s="1127"/>
      <c r="Z13" s="1127"/>
      <c r="AA13" s="1127"/>
      <c r="AB13" s="1127"/>
      <c r="AC13" s="1127"/>
      <c r="AD13" s="1127"/>
      <c r="AE13" s="1127"/>
      <c r="AF13" s="1127"/>
      <c r="AG13" s="1117"/>
      <c r="AH13" s="1117"/>
      <c r="AI13" s="1117"/>
      <c r="AJ13" s="1117"/>
      <c r="AK13" s="1117"/>
      <c r="AL13" s="1117"/>
      <c r="AM13" s="1117"/>
      <c r="AN13" s="1117"/>
      <c r="AO13" s="1117"/>
      <c r="AP13" s="1117"/>
      <c r="AQ13" s="1117"/>
      <c r="AR13" s="1117"/>
      <c r="AS13" s="1117"/>
      <c r="AT13" s="1117"/>
      <c r="AU13" s="1117"/>
      <c r="AV13" s="1117"/>
      <c r="AW13" s="1117"/>
      <c r="AX13" s="1117"/>
      <c r="AY13" s="1117"/>
      <c r="AZ13" s="1117"/>
      <c r="BA13" s="1117"/>
      <c r="BB13" s="1117"/>
      <c r="BC13" s="1117"/>
      <c r="BD13" s="1117"/>
      <c r="BE13" s="1117"/>
      <c r="BF13" s="1117"/>
      <c r="BG13" s="1117"/>
      <c r="BH13" s="1117"/>
      <c r="BI13" s="1117"/>
      <c r="BJ13" s="1117"/>
      <c r="BK13" s="1117"/>
      <c r="BL13" s="1117"/>
      <c r="BM13" s="1117"/>
      <c r="BN13" s="1117"/>
      <c r="BO13" s="1117"/>
      <c r="BP13" s="1117"/>
      <c r="BQ13" s="1117"/>
      <c r="BR13" s="1117"/>
      <c r="BS13" s="1117"/>
      <c r="BT13" s="1117"/>
      <c r="BU13" s="1117"/>
      <c r="BV13" s="1117"/>
      <c r="BW13" s="1117"/>
      <c r="BX13" s="1117"/>
      <c r="BY13" s="1117"/>
      <c r="BZ13" s="1117"/>
      <c r="CA13" s="1117"/>
      <c r="CB13" s="1117"/>
      <c r="CC13" s="1117"/>
      <c r="CD13" s="1117"/>
      <c r="CE13" s="1117"/>
      <c r="CF13" s="1117"/>
      <c r="CG13" s="1117"/>
      <c r="CH13" s="1117"/>
      <c r="CI13" s="1117"/>
      <c r="CJ13" s="1117"/>
      <c r="CK13" s="1117"/>
      <c r="CL13" s="1117"/>
      <c r="CM13" s="1117"/>
      <c r="CN13" s="1117"/>
      <c r="CO13" s="1117"/>
      <c r="CP13" s="1131"/>
      <c r="CQ13" s="44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6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1"/>
      <c r="GJ13" s="42"/>
      <c r="GK13" s="48"/>
      <c r="GL13" s="49"/>
      <c r="GM13" s="50"/>
      <c r="GN13" s="19"/>
      <c r="GO13" s="13"/>
      <c r="GP13" s="13"/>
      <c r="GQ13" s="13"/>
      <c r="GR13" s="13"/>
      <c r="GS13" s="13"/>
      <c r="GT13" s="13"/>
      <c r="GU13" s="46"/>
    </row>
    <row r="14" spans="1:203" s="52" customFormat="1" ht="18" customHeight="1">
      <c r="A14" s="512"/>
      <c r="B14" s="43"/>
      <c r="C14" s="24"/>
      <c r="D14" s="24"/>
      <c r="E14" s="1126" t="s">
        <v>99</v>
      </c>
      <c r="F14" s="1127"/>
      <c r="G14" s="1127"/>
      <c r="H14" s="1127"/>
      <c r="I14" s="1127"/>
      <c r="J14" s="1127"/>
      <c r="K14" s="1127"/>
      <c r="L14" s="1127"/>
      <c r="M14" s="1127"/>
      <c r="N14" s="1127"/>
      <c r="O14" s="1127"/>
      <c r="P14" s="1127"/>
      <c r="Q14" s="1127"/>
      <c r="R14" s="1127"/>
      <c r="S14" s="1127"/>
      <c r="T14" s="1127"/>
      <c r="U14" s="1127"/>
      <c r="V14" s="1127"/>
      <c r="W14" s="1127"/>
      <c r="X14" s="1127"/>
      <c r="Y14" s="1127"/>
      <c r="Z14" s="1127"/>
      <c r="AA14" s="1127"/>
      <c r="AB14" s="1127"/>
      <c r="AC14" s="1127"/>
      <c r="AD14" s="1127"/>
      <c r="AE14" s="1127"/>
      <c r="AF14" s="1127"/>
      <c r="AG14" s="1118"/>
      <c r="AH14" s="1118"/>
      <c r="AI14" s="1118"/>
      <c r="AJ14" s="1118"/>
      <c r="AK14" s="1118"/>
      <c r="AL14" s="1118"/>
      <c r="AM14" s="1118"/>
      <c r="AN14" s="1118"/>
      <c r="AO14" s="1118"/>
      <c r="AP14" s="1118"/>
      <c r="AQ14" s="1118"/>
      <c r="AR14" s="1118"/>
      <c r="AS14" s="1118"/>
      <c r="AT14" s="1118"/>
      <c r="AU14" s="1118"/>
      <c r="AV14" s="1118"/>
      <c r="AW14" s="1118"/>
      <c r="AX14" s="1118"/>
      <c r="AY14" s="1118"/>
      <c r="AZ14" s="1118"/>
      <c r="BA14" s="1118"/>
      <c r="BB14" s="1118"/>
      <c r="BC14" s="1118"/>
      <c r="BD14" s="1118"/>
      <c r="BE14" s="1118"/>
      <c r="BF14" s="1118"/>
      <c r="BG14" s="1118"/>
      <c r="BH14" s="1118"/>
      <c r="BI14" s="1118"/>
      <c r="BJ14" s="1118"/>
      <c r="BK14" s="1118"/>
      <c r="BL14" s="1118"/>
      <c r="BM14" s="1118"/>
      <c r="BN14" s="1118"/>
      <c r="BO14" s="1118"/>
      <c r="BP14" s="1118"/>
      <c r="BQ14" s="1118"/>
      <c r="BR14" s="1118"/>
      <c r="BS14" s="1118"/>
      <c r="BT14" s="1118"/>
      <c r="BU14" s="1118"/>
      <c r="BV14" s="1118"/>
      <c r="BW14" s="1118"/>
      <c r="BX14" s="1118"/>
      <c r="BY14" s="1118"/>
      <c r="BZ14" s="1118"/>
      <c r="CA14" s="1118"/>
      <c r="CB14" s="1118"/>
      <c r="CC14" s="1118"/>
      <c r="CD14" s="1118"/>
      <c r="CE14" s="1118"/>
      <c r="CF14" s="1118"/>
      <c r="CG14" s="1118"/>
      <c r="CH14" s="1118"/>
      <c r="CI14" s="1118"/>
      <c r="CJ14" s="1118"/>
      <c r="CK14" s="1118"/>
      <c r="CL14" s="1118"/>
      <c r="CM14" s="1118"/>
      <c r="CN14" s="1118"/>
      <c r="CO14" s="1118"/>
      <c r="CP14" s="1119"/>
      <c r="CQ14" s="44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6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1"/>
      <c r="GJ14" s="42"/>
      <c r="GK14" s="48"/>
      <c r="GL14" s="49"/>
      <c r="GM14" s="50"/>
      <c r="GN14" s="19"/>
      <c r="GO14" s="13"/>
      <c r="GP14" s="13"/>
      <c r="GQ14" s="13"/>
      <c r="GR14" s="13"/>
      <c r="GS14" s="13"/>
      <c r="GT14" s="13"/>
      <c r="GU14" s="46"/>
    </row>
    <row r="15" spans="1:203" s="52" customFormat="1" ht="18" customHeight="1">
      <c r="A15" s="512"/>
      <c r="B15" s="43"/>
      <c r="C15" s="24"/>
      <c r="D15" s="24"/>
      <c r="E15" s="1126" t="s">
        <v>152</v>
      </c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7"/>
      <c r="Q15" s="1127"/>
      <c r="R15" s="1127"/>
      <c r="S15" s="1127"/>
      <c r="T15" s="1127"/>
      <c r="U15" s="1127"/>
      <c r="V15" s="1127"/>
      <c r="W15" s="1127"/>
      <c r="X15" s="1127"/>
      <c r="Y15" s="1127"/>
      <c r="Z15" s="1127"/>
      <c r="AA15" s="1127"/>
      <c r="AB15" s="1127"/>
      <c r="AC15" s="1127"/>
      <c r="AD15" s="1127"/>
      <c r="AE15" s="1127"/>
      <c r="AF15" s="1127"/>
      <c r="AG15" s="1128"/>
      <c r="AH15" s="1118"/>
      <c r="AI15" s="1118"/>
      <c r="AJ15" s="1118"/>
      <c r="AK15" s="1118"/>
      <c r="AL15" s="1118"/>
      <c r="AM15" s="1118"/>
      <c r="AN15" s="1118"/>
      <c r="AO15" s="1118"/>
      <c r="AP15" s="1118"/>
      <c r="AQ15" s="1118"/>
      <c r="AR15" s="1118"/>
      <c r="AS15" s="1118"/>
      <c r="AT15" s="1118"/>
      <c r="AU15" s="1118"/>
      <c r="AV15" s="1118"/>
      <c r="AW15" s="1118"/>
      <c r="AX15" s="1118"/>
      <c r="AY15" s="1118"/>
      <c r="AZ15" s="1118"/>
      <c r="BA15" s="1118"/>
      <c r="BB15" s="1118"/>
      <c r="BC15" s="1118"/>
      <c r="BD15" s="1118"/>
      <c r="BE15" s="1118"/>
      <c r="BF15" s="1118"/>
      <c r="BG15" s="1118"/>
      <c r="BH15" s="1118"/>
      <c r="BI15" s="1118"/>
      <c r="BJ15" s="1118"/>
      <c r="BK15" s="1118"/>
      <c r="BL15" s="1118"/>
      <c r="BM15" s="1118"/>
      <c r="BN15" s="1118"/>
      <c r="BO15" s="1118"/>
      <c r="BP15" s="1118"/>
      <c r="BQ15" s="1118"/>
      <c r="BR15" s="1118"/>
      <c r="BS15" s="1118"/>
      <c r="BT15" s="1118"/>
      <c r="BU15" s="1118"/>
      <c r="BV15" s="1118"/>
      <c r="BW15" s="1118"/>
      <c r="BX15" s="1118"/>
      <c r="BY15" s="1118"/>
      <c r="BZ15" s="1118"/>
      <c r="CA15" s="1118"/>
      <c r="CB15" s="1118"/>
      <c r="CC15" s="1118"/>
      <c r="CD15" s="1118"/>
      <c r="CE15" s="1118"/>
      <c r="CF15" s="1118"/>
      <c r="CG15" s="1118"/>
      <c r="CH15" s="1118"/>
      <c r="CI15" s="1118"/>
      <c r="CJ15" s="1118"/>
      <c r="CK15" s="1118"/>
      <c r="CL15" s="1118"/>
      <c r="CM15" s="1118"/>
      <c r="CN15" s="1118"/>
      <c r="CO15" s="1118"/>
      <c r="CP15" s="1119"/>
      <c r="CQ15" s="44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6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1"/>
      <c r="GJ15" s="42"/>
      <c r="GK15" s="48"/>
      <c r="GL15" s="49"/>
      <c r="GM15" s="50"/>
      <c r="GN15" s="19"/>
      <c r="GO15" s="13"/>
      <c r="GP15" s="13"/>
      <c r="GQ15" s="13"/>
      <c r="GR15" s="13"/>
      <c r="GS15" s="13"/>
      <c r="GT15" s="13"/>
      <c r="GU15" s="46"/>
    </row>
    <row r="16" spans="1:203" s="52" customFormat="1" ht="18" customHeight="1">
      <c r="A16" s="512"/>
      <c r="B16" s="43"/>
      <c r="C16" s="24"/>
      <c r="D16" s="24"/>
      <c r="E16" s="1324" t="s">
        <v>162</v>
      </c>
      <c r="F16" s="1127"/>
      <c r="G16" s="1127"/>
      <c r="H16" s="1127"/>
      <c r="I16" s="1127"/>
      <c r="J16" s="1127"/>
      <c r="K16" s="1127"/>
      <c r="L16" s="1127"/>
      <c r="M16" s="1127"/>
      <c r="N16" s="1127"/>
      <c r="O16" s="1127"/>
      <c r="P16" s="1127"/>
      <c r="Q16" s="1127"/>
      <c r="R16" s="1127"/>
      <c r="S16" s="1127"/>
      <c r="T16" s="1127"/>
      <c r="U16" s="1127"/>
      <c r="V16" s="1127"/>
      <c r="W16" s="1127"/>
      <c r="X16" s="1127"/>
      <c r="Y16" s="1127"/>
      <c r="Z16" s="1127"/>
      <c r="AA16" s="1127"/>
      <c r="AB16" s="1127"/>
      <c r="AC16" s="1127"/>
      <c r="AD16" s="1127"/>
      <c r="AE16" s="1127"/>
      <c r="AF16" s="1127"/>
      <c r="AG16" s="1117"/>
      <c r="AH16" s="1118"/>
      <c r="AI16" s="1118"/>
      <c r="AJ16" s="1118"/>
      <c r="AK16" s="1118"/>
      <c r="AL16" s="1118"/>
      <c r="AM16" s="1118"/>
      <c r="AN16" s="1118"/>
      <c r="AO16" s="1118"/>
      <c r="AP16" s="1118"/>
      <c r="AQ16" s="1118"/>
      <c r="AR16" s="1118"/>
      <c r="AS16" s="1118"/>
      <c r="AT16" s="1118"/>
      <c r="AU16" s="1118"/>
      <c r="AV16" s="1118"/>
      <c r="AW16" s="1118"/>
      <c r="AX16" s="1118"/>
      <c r="AY16" s="1118"/>
      <c r="AZ16" s="1118"/>
      <c r="BA16" s="1118"/>
      <c r="BB16" s="1118"/>
      <c r="BC16" s="1118"/>
      <c r="BD16" s="1118"/>
      <c r="BE16" s="1118"/>
      <c r="BF16" s="1118"/>
      <c r="BG16" s="1118"/>
      <c r="BH16" s="1118"/>
      <c r="BI16" s="1118"/>
      <c r="BJ16" s="1118"/>
      <c r="BK16" s="1118"/>
      <c r="BL16" s="1118"/>
      <c r="BM16" s="1118"/>
      <c r="BN16" s="1118"/>
      <c r="BO16" s="1118"/>
      <c r="BP16" s="1118"/>
      <c r="BQ16" s="1118"/>
      <c r="BR16" s="1118"/>
      <c r="BS16" s="1118"/>
      <c r="BT16" s="1118"/>
      <c r="BU16" s="1118"/>
      <c r="BV16" s="1118"/>
      <c r="BW16" s="1118"/>
      <c r="BX16" s="1118"/>
      <c r="BY16" s="1118"/>
      <c r="BZ16" s="1118"/>
      <c r="CA16" s="1118"/>
      <c r="CB16" s="1118"/>
      <c r="CC16" s="1118"/>
      <c r="CD16" s="1118"/>
      <c r="CE16" s="1118"/>
      <c r="CF16" s="1118"/>
      <c r="CG16" s="1118"/>
      <c r="CH16" s="1118"/>
      <c r="CI16" s="1118"/>
      <c r="CJ16" s="1118"/>
      <c r="CK16" s="1118"/>
      <c r="CL16" s="1118"/>
      <c r="CM16" s="1118"/>
      <c r="CN16" s="1118"/>
      <c r="CO16" s="1118"/>
      <c r="CP16" s="1119"/>
      <c r="CQ16" s="44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6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1"/>
      <c r="GJ16" s="42"/>
      <c r="GK16" s="48"/>
      <c r="GL16" s="49"/>
      <c r="GM16" s="50"/>
      <c r="GN16" s="19"/>
      <c r="GO16" s="13"/>
      <c r="GP16" s="13"/>
      <c r="GQ16" s="13"/>
      <c r="GR16" s="13"/>
      <c r="GS16" s="13"/>
      <c r="GT16" s="13"/>
      <c r="GU16" s="46"/>
    </row>
    <row r="17" spans="1:203" s="52" customFormat="1" ht="18" customHeight="1">
      <c r="A17" s="512"/>
      <c r="B17" s="43"/>
      <c r="C17" s="24"/>
      <c r="D17" s="24"/>
      <c r="E17" s="1126" t="s">
        <v>150</v>
      </c>
      <c r="F17" s="1127"/>
      <c r="G17" s="1127"/>
      <c r="H17" s="1127"/>
      <c r="I17" s="1127"/>
      <c r="J17" s="1127"/>
      <c r="K17" s="1127"/>
      <c r="L17" s="1127"/>
      <c r="M17" s="1127"/>
      <c r="N17" s="1127"/>
      <c r="O17" s="1127"/>
      <c r="P17" s="1127"/>
      <c r="Q17" s="1127"/>
      <c r="R17" s="1127"/>
      <c r="S17" s="1127"/>
      <c r="T17" s="1127"/>
      <c r="U17" s="1127"/>
      <c r="V17" s="1127"/>
      <c r="W17" s="1127"/>
      <c r="X17" s="1127"/>
      <c r="Y17" s="1127"/>
      <c r="Z17" s="1127"/>
      <c r="AA17" s="1127"/>
      <c r="AB17" s="1127"/>
      <c r="AC17" s="1127"/>
      <c r="AD17" s="1127"/>
      <c r="AE17" s="1127"/>
      <c r="AF17" s="1127"/>
      <c r="AG17" s="1117"/>
      <c r="AH17" s="1117"/>
      <c r="AI17" s="1117"/>
      <c r="AJ17" s="1117"/>
      <c r="AK17" s="1117"/>
      <c r="AL17" s="1117"/>
      <c r="AM17" s="1117"/>
      <c r="AN17" s="1117"/>
      <c r="AO17" s="1117"/>
      <c r="AP17" s="1117"/>
      <c r="AQ17" s="1117"/>
      <c r="AR17" s="1117"/>
      <c r="AS17" s="1117"/>
      <c r="AT17" s="1117"/>
      <c r="AU17" s="1117"/>
      <c r="AV17" s="1117"/>
      <c r="AW17" s="1117"/>
      <c r="AX17" s="1117"/>
      <c r="AY17" s="1117"/>
      <c r="AZ17" s="1117"/>
      <c r="BA17" s="1117"/>
      <c r="BB17" s="1117"/>
      <c r="BC17" s="1117"/>
      <c r="BD17" s="1117"/>
      <c r="BE17" s="1117"/>
      <c r="BF17" s="1117"/>
      <c r="BG17" s="1117"/>
      <c r="BH17" s="1117"/>
      <c r="BI17" s="1117"/>
      <c r="BJ17" s="1117"/>
      <c r="BK17" s="1117"/>
      <c r="BL17" s="1117"/>
      <c r="BM17" s="1117"/>
      <c r="BN17" s="1117"/>
      <c r="BO17" s="1117"/>
      <c r="BP17" s="1117"/>
      <c r="BQ17" s="1117"/>
      <c r="BR17" s="1117"/>
      <c r="BS17" s="1117"/>
      <c r="BT17" s="1117"/>
      <c r="BU17" s="1117"/>
      <c r="BV17" s="1117"/>
      <c r="BW17" s="1117"/>
      <c r="BX17" s="1117"/>
      <c r="BY17" s="1117"/>
      <c r="BZ17" s="1117"/>
      <c r="CA17" s="1117"/>
      <c r="CB17" s="1117"/>
      <c r="CC17" s="1117"/>
      <c r="CD17" s="1117"/>
      <c r="CE17" s="1117"/>
      <c r="CF17" s="1117"/>
      <c r="CG17" s="1117"/>
      <c r="CH17" s="1117"/>
      <c r="CI17" s="1117"/>
      <c r="CJ17" s="1117"/>
      <c r="CK17" s="1117"/>
      <c r="CL17" s="1117"/>
      <c r="CM17" s="1117"/>
      <c r="CN17" s="1117"/>
      <c r="CO17" s="1117"/>
      <c r="CP17" s="1131"/>
      <c r="CQ17" s="44"/>
      <c r="CR17" s="53"/>
      <c r="CS17" s="1130"/>
      <c r="CT17" s="1130"/>
      <c r="CU17" s="1130"/>
      <c r="CV17" s="1130"/>
      <c r="CW17" s="1130"/>
      <c r="CX17" s="1130"/>
      <c r="CY17" s="1130"/>
      <c r="CZ17" s="1130"/>
      <c r="DA17" s="1130"/>
      <c r="DB17" s="1130"/>
      <c r="DC17" s="1130"/>
      <c r="DD17" s="1130"/>
      <c r="DE17" s="1130"/>
      <c r="DF17" s="1130"/>
      <c r="DG17" s="1130"/>
      <c r="DH17" s="1130"/>
      <c r="DI17" s="1130"/>
      <c r="DJ17" s="1130"/>
      <c r="DK17" s="1130"/>
      <c r="DL17" s="1130"/>
      <c r="DM17" s="1130"/>
      <c r="DN17" s="1130"/>
      <c r="DO17" s="1130"/>
      <c r="DP17" s="1130"/>
      <c r="DQ17" s="1130"/>
      <c r="DR17" s="1130"/>
      <c r="DS17" s="1130"/>
      <c r="DT17" s="1130"/>
      <c r="DU17" s="1130"/>
      <c r="DV17" s="5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1"/>
      <c r="GJ17" s="42"/>
      <c r="GK17" s="48"/>
      <c r="GL17" s="49"/>
      <c r="GM17" s="50"/>
      <c r="GN17" s="19"/>
      <c r="GO17" s="13"/>
      <c r="GP17" s="13"/>
      <c r="GQ17" s="13"/>
      <c r="GR17" s="13"/>
      <c r="GS17" s="13"/>
      <c r="GT17" s="13"/>
      <c r="GU17" s="46"/>
    </row>
    <row r="18" spans="1:203" s="52" customFormat="1" ht="18" customHeight="1">
      <c r="A18" s="512"/>
      <c r="B18" s="519">
        <v>1</v>
      </c>
      <c r="C18" s="24"/>
      <c r="D18" s="24"/>
      <c r="E18" s="1120" t="s">
        <v>157</v>
      </c>
      <c r="F18" s="1121"/>
      <c r="G18" s="1121"/>
      <c r="H18" s="1121"/>
      <c r="I18" s="1121"/>
      <c r="J18" s="1121"/>
      <c r="K18" s="1121"/>
      <c r="L18" s="1121"/>
      <c r="M18" s="1121"/>
      <c r="N18" s="1121"/>
      <c r="O18" s="1121"/>
      <c r="P18" s="1121"/>
      <c r="Q18" s="1121"/>
      <c r="R18" s="1121"/>
      <c r="S18" s="1121"/>
      <c r="T18" s="1121"/>
      <c r="U18" s="1121"/>
      <c r="V18" s="1121"/>
      <c r="W18" s="1121"/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17"/>
      <c r="AH18" s="1118"/>
      <c r="AI18" s="1118"/>
      <c r="AJ18" s="1118"/>
      <c r="AK18" s="1118"/>
      <c r="AL18" s="1118"/>
      <c r="AM18" s="1118"/>
      <c r="AN18" s="1118"/>
      <c r="AO18" s="1118"/>
      <c r="AP18" s="1118"/>
      <c r="AQ18" s="1118"/>
      <c r="AR18" s="1118"/>
      <c r="AS18" s="1118"/>
      <c r="AT18" s="1118"/>
      <c r="AU18" s="1118"/>
      <c r="AV18" s="1118"/>
      <c r="AW18" s="1118"/>
      <c r="AX18" s="1118"/>
      <c r="AY18" s="1118"/>
      <c r="AZ18" s="1118"/>
      <c r="BA18" s="1118"/>
      <c r="BB18" s="1118"/>
      <c r="BC18" s="1118"/>
      <c r="BD18" s="1118"/>
      <c r="BE18" s="1118"/>
      <c r="BF18" s="1118"/>
      <c r="BG18" s="1118"/>
      <c r="BH18" s="1118"/>
      <c r="BI18" s="1118"/>
      <c r="BJ18" s="1118"/>
      <c r="BK18" s="1118"/>
      <c r="BL18" s="1118"/>
      <c r="BM18" s="1118"/>
      <c r="BN18" s="1118"/>
      <c r="BO18" s="1118"/>
      <c r="BP18" s="1118"/>
      <c r="BQ18" s="1118"/>
      <c r="BR18" s="1118"/>
      <c r="BS18" s="1118"/>
      <c r="BT18" s="1118"/>
      <c r="BU18" s="1118"/>
      <c r="BV18" s="1118"/>
      <c r="BW18" s="1118"/>
      <c r="BX18" s="1118"/>
      <c r="BY18" s="1118"/>
      <c r="BZ18" s="1118"/>
      <c r="CA18" s="1118"/>
      <c r="CB18" s="1118"/>
      <c r="CC18" s="1118"/>
      <c r="CD18" s="1118"/>
      <c r="CE18" s="1118"/>
      <c r="CF18" s="1118"/>
      <c r="CG18" s="1118"/>
      <c r="CH18" s="1118"/>
      <c r="CI18" s="1118"/>
      <c r="CJ18" s="1118"/>
      <c r="CK18" s="1118"/>
      <c r="CL18" s="1118"/>
      <c r="CM18" s="1118"/>
      <c r="CN18" s="1118"/>
      <c r="CO18" s="1118"/>
      <c r="CP18" s="1119"/>
      <c r="CQ18" s="44"/>
      <c r="CR18" s="53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1"/>
      <c r="GJ18" s="42"/>
      <c r="GK18" s="48"/>
      <c r="GL18" s="49"/>
      <c r="GM18" s="50"/>
      <c r="GN18" s="19"/>
      <c r="GO18" s="13"/>
      <c r="GP18" s="13"/>
      <c r="GQ18" s="13"/>
      <c r="GR18" s="13"/>
      <c r="GS18" s="13"/>
      <c r="GT18" s="13"/>
      <c r="GU18" s="46"/>
    </row>
    <row r="19" spans="1:203" s="52" customFormat="1" ht="18" customHeight="1">
      <c r="A19" s="512"/>
      <c r="B19" s="56"/>
      <c r="C19" s="24"/>
      <c r="D19" s="24"/>
      <c r="E19" s="1124" t="s">
        <v>153</v>
      </c>
      <c r="F19" s="1125"/>
      <c r="G19" s="1125"/>
      <c r="H19" s="1125"/>
      <c r="I19" s="1125"/>
      <c r="J19" s="1125"/>
      <c r="K19" s="1125"/>
      <c r="L19" s="1125"/>
      <c r="M19" s="1125"/>
      <c r="N19" s="1125"/>
      <c r="O19" s="1125"/>
      <c r="P19" s="1125"/>
      <c r="Q19" s="1125"/>
      <c r="R19" s="1125"/>
      <c r="S19" s="1125"/>
      <c r="T19" s="1125"/>
      <c r="U19" s="1125"/>
      <c r="V19" s="1125"/>
      <c r="W19" s="1125"/>
      <c r="X19" s="1125"/>
      <c r="Y19" s="1125"/>
      <c r="Z19" s="1125"/>
      <c r="AA19" s="1125"/>
      <c r="AB19" s="1125"/>
      <c r="AC19" s="1125"/>
      <c r="AD19" s="1125"/>
      <c r="AE19" s="1125"/>
      <c r="AF19" s="1125"/>
      <c r="AG19" s="1117"/>
      <c r="AH19" s="1118"/>
      <c r="AI19" s="1118"/>
      <c r="AJ19" s="1118"/>
      <c r="AK19" s="1118"/>
      <c r="AL19" s="1118"/>
      <c r="AM19" s="1118"/>
      <c r="AN19" s="1118"/>
      <c r="AO19" s="1118"/>
      <c r="AP19" s="1118"/>
      <c r="AQ19" s="1118"/>
      <c r="AR19" s="1118"/>
      <c r="AS19" s="1118"/>
      <c r="AT19" s="1118"/>
      <c r="AU19" s="1118"/>
      <c r="AV19" s="1118"/>
      <c r="AW19" s="1118"/>
      <c r="AX19" s="1118"/>
      <c r="AY19" s="1118"/>
      <c r="AZ19" s="1118"/>
      <c r="BA19" s="1118"/>
      <c r="BB19" s="1118"/>
      <c r="BC19" s="1118"/>
      <c r="BD19" s="1118"/>
      <c r="BE19" s="1118"/>
      <c r="BF19" s="1118"/>
      <c r="BG19" s="1118"/>
      <c r="BH19" s="1118"/>
      <c r="BI19" s="1118"/>
      <c r="BJ19" s="1118"/>
      <c r="BK19" s="1118"/>
      <c r="BL19" s="1118"/>
      <c r="BM19" s="1118"/>
      <c r="BN19" s="1118"/>
      <c r="BO19" s="1118"/>
      <c r="BP19" s="1118"/>
      <c r="BQ19" s="1118"/>
      <c r="BR19" s="1118"/>
      <c r="BS19" s="1118"/>
      <c r="BT19" s="1118"/>
      <c r="BU19" s="1118"/>
      <c r="BV19" s="1118"/>
      <c r="BW19" s="1118"/>
      <c r="BX19" s="1118"/>
      <c r="BY19" s="1118"/>
      <c r="BZ19" s="1118"/>
      <c r="CA19" s="1118"/>
      <c r="CB19" s="1118"/>
      <c r="CC19" s="1118"/>
      <c r="CD19" s="1118"/>
      <c r="CE19" s="1118"/>
      <c r="CF19" s="1118"/>
      <c r="CG19" s="1118"/>
      <c r="CH19" s="1118"/>
      <c r="CI19" s="1118"/>
      <c r="CJ19" s="1118"/>
      <c r="CK19" s="1118"/>
      <c r="CL19" s="1118"/>
      <c r="CM19" s="1118"/>
      <c r="CN19" s="1118"/>
      <c r="CO19" s="1118"/>
      <c r="CP19" s="1119"/>
      <c r="CQ19" s="3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58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13"/>
      <c r="GM19" s="22"/>
      <c r="GN19" s="19"/>
      <c r="GO19" s="13"/>
      <c r="GP19" s="13"/>
      <c r="GQ19" s="13"/>
      <c r="GR19" s="13"/>
      <c r="GS19" s="13"/>
      <c r="GT19" s="13"/>
      <c r="GU19" s="46"/>
    </row>
    <row r="20" spans="1:203" s="52" customFormat="1" ht="18" customHeight="1">
      <c r="A20" s="512"/>
      <c r="B20" s="56"/>
      <c r="C20" s="24"/>
      <c r="D20" s="24"/>
      <c r="E20" s="1115" t="s">
        <v>177</v>
      </c>
      <c r="F20" s="1116"/>
      <c r="G20" s="1116"/>
      <c r="H20" s="1116"/>
      <c r="I20" s="1116"/>
      <c r="J20" s="1116"/>
      <c r="K20" s="1116"/>
      <c r="L20" s="1116"/>
      <c r="M20" s="1116"/>
      <c r="N20" s="1116"/>
      <c r="O20" s="1116"/>
      <c r="P20" s="1116"/>
      <c r="Q20" s="1116"/>
      <c r="R20" s="1116"/>
      <c r="S20" s="1116"/>
      <c r="T20" s="1116"/>
      <c r="U20" s="1116"/>
      <c r="V20" s="1116"/>
      <c r="W20" s="1116"/>
      <c r="X20" s="1116"/>
      <c r="Y20" s="1116"/>
      <c r="Z20" s="1116"/>
      <c r="AA20" s="1116"/>
      <c r="AB20" s="1116"/>
      <c r="AC20" s="1116"/>
      <c r="AD20" s="1116"/>
      <c r="AE20" s="1116"/>
      <c r="AF20" s="1116"/>
      <c r="AG20" s="1117"/>
      <c r="AH20" s="1118"/>
      <c r="AI20" s="1118"/>
      <c r="AJ20" s="1118"/>
      <c r="AK20" s="1118"/>
      <c r="AL20" s="1118"/>
      <c r="AM20" s="1118"/>
      <c r="AN20" s="1118"/>
      <c r="AO20" s="1118"/>
      <c r="AP20" s="1118"/>
      <c r="AQ20" s="1118"/>
      <c r="AR20" s="1118"/>
      <c r="AS20" s="1118"/>
      <c r="AT20" s="1118"/>
      <c r="AU20" s="1118"/>
      <c r="AV20" s="1118"/>
      <c r="AW20" s="1118"/>
      <c r="AX20" s="1118"/>
      <c r="AY20" s="1118"/>
      <c r="AZ20" s="1118"/>
      <c r="BA20" s="1118"/>
      <c r="BB20" s="1118"/>
      <c r="BC20" s="1118"/>
      <c r="BD20" s="1118"/>
      <c r="BE20" s="1118"/>
      <c r="BF20" s="1118"/>
      <c r="BG20" s="1118"/>
      <c r="BH20" s="1118"/>
      <c r="BI20" s="1118"/>
      <c r="BJ20" s="1118"/>
      <c r="BK20" s="1118"/>
      <c r="BL20" s="1118"/>
      <c r="BM20" s="1118"/>
      <c r="BN20" s="1118"/>
      <c r="BO20" s="1118"/>
      <c r="BP20" s="1118"/>
      <c r="BQ20" s="1118"/>
      <c r="BR20" s="1118"/>
      <c r="BS20" s="1118"/>
      <c r="BT20" s="1118"/>
      <c r="BU20" s="1118"/>
      <c r="BV20" s="1118"/>
      <c r="BW20" s="1118"/>
      <c r="BX20" s="1118"/>
      <c r="BY20" s="1118"/>
      <c r="BZ20" s="1118"/>
      <c r="CA20" s="1118"/>
      <c r="CB20" s="1118"/>
      <c r="CC20" s="1118"/>
      <c r="CD20" s="1118"/>
      <c r="CE20" s="1118"/>
      <c r="CF20" s="1118"/>
      <c r="CG20" s="1118"/>
      <c r="CH20" s="1118"/>
      <c r="CI20" s="1118"/>
      <c r="CJ20" s="1118"/>
      <c r="CK20" s="1118"/>
      <c r="CL20" s="1118"/>
      <c r="CM20" s="1118"/>
      <c r="CN20" s="1118"/>
      <c r="CO20" s="1118"/>
      <c r="CP20" s="1119"/>
      <c r="CQ20" s="39"/>
      <c r="CR20" s="53"/>
      <c r="CS20" s="1132"/>
      <c r="CT20" s="1132"/>
      <c r="CU20" s="1132"/>
      <c r="CV20" s="1132"/>
      <c r="CW20" s="1132"/>
      <c r="CX20" s="1132"/>
      <c r="CY20" s="1132"/>
      <c r="CZ20" s="1132"/>
      <c r="DA20" s="1132"/>
      <c r="DB20" s="1132"/>
      <c r="DC20" s="1132"/>
      <c r="DD20" s="1132"/>
      <c r="DE20" s="1132"/>
      <c r="DF20" s="1132"/>
      <c r="DG20" s="1132"/>
      <c r="DH20" s="1132"/>
      <c r="DI20" s="1132"/>
      <c r="DJ20" s="1132"/>
      <c r="DK20" s="1132"/>
      <c r="DL20" s="1132"/>
      <c r="DM20" s="1132"/>
      <c r="DN20" s="1132"/>
      <c r="DO20" s="1132"/>
      <c r="DP20" s="1132"/>
      <c r="DQ20" s="1132"/>
      <c r="DR20" s="1132"/>
      <c r="DS20" s="1132"/>
      <c r="DT20" s="1132"/>
      <c r="DU20" s="1132"/>
      <c r="DV20" s="57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13"/>
      <c r="GM20" s="22"/>
      <c r="GN20" s="19"/>
      <c r="GO20" s="13"/>
      <c r="GP20" s="13"/>
      <c r="GQ20" s="13"/>
      <c r="GR20" s="13"/>
      <c r="GS20" s="13"/>
      <c r="GT20" s="13"/>
      <c r="GU20" s="46"/>
    </row>
    <row r="21" spans="1:203" s="52" customFormat="1" ht="18" customHeight="1">
      <c r="A21" s="512"/>
      <c r="B21" s="519">
        <v>2</v>
      </c>
      <c r="C21" s="24"/>
      <c r="D21" s="24"/>
      <c r="E21" s="1120" t="s">
        <v>107</v>
      </c>
      <c r="F21" s="1121"/>
      <c r="G21" s="1121"/>
      <c r="H21" s="1121"/>
      <c r="I21" s="1121"/>
      <c r="J21" s="1121"/>
      <c r="K21" s="1121"/>
      <c r="L21" s="1121"/>
      <c r="M21" s="1121"/>
      <c r="N21" s="1121"/>
      <c r="O21" s="1121"/>
      <c r="P21" s="1121"/>
      <c r="Q21" s="1121"/>
      <c r="R21" s="1121"/>
      <c r="S21" s="1121"/>
      <c r="T21" s="1121"/>
      <c r="U21" s="1121"/>
      <c r="V21" s="1121"/>
      <c r="W21" s="1121"/>
      <c r="X21" s="1121"/>
      <c r="Y21" s="1121"/>
      <c r="Z21" s="1121"/>
      <c r="AA21" s="1121"/>
      <c r="AB21" s="1121"/>
      <c r="AC21" s="1121"/>
      <c r="AD21" s="1121"/>
      <c r="AE21" s="1121"/>
      <c r="AF21" s="1121"/>
      <c r="AG21" s="1117"/>
      <c r="AH21" s="1118"/>
      <c r="AI21" s="1118"/>
      <c r="AJ21" s="1118"/>
      <c r="AK21" s="1118"/>
      <c r="AL21" s="1118"/>
      <c r="AM21" s="1118"/>
      <c r="AN21" s="1118"/>
      <c r="AO21" s="1118"/>
      <c r="AP21" s="1118"/>
      <c r="AQ21" s="1118"/>
      <c r="AR21" s="1118"/>
      <c r="AS21" s="1118"/>
      <c r="AT21" s="1118"/>
      <c r="AU21" s="1118"/>
      <c r="AV21" s="1118"/>
      <c r="AW21" s="1118"/>
      <c r="AX21" s="1118"/>
      <c r="AY21" s="1118"/>
      <c r="AZ21" s="1118"/>
      <c r="BA21" s="1118"/>
      <c r="BB21" s="1118"/>
      <c r="BC21" s="1118"/>
      <c r="BD21" s="1118"/>
      <c r="BE21" s="1118"/>
      <c r="BF21" s="1118"/>
      <c r="BG21" s="1118"/>
      <c r="BH21" s="1118"/>
      <c r="BI21" s="1118"/>
      <c r="BJ21" s="1118"/>
      <c r="BK21" s="1118"/>
      <c r="BL21" s="1118"/>
      <c r="BM21" s="1118"/>
      <c r="BN21" s="1118"/>
      <c r="BO21" s="1118"/>
      <c r="BP21" s="1118"/>
      <c r="BQ21" s="1118"/>
      <c r="BR21" s="1118"/>
      <c r="BS21" s="1118"/>
      <c r="BT21" s="1118"/>
      <c r="BU21" s="1118"/>
      <c r="BV21" s="1118"/>
      <c r="BW21" s="1118"/>
      <c r="BX21" s="1118"/>
      <c r="BY21" s="1118"/>
      <c r="BZ21" s="1118"/>
      <c r="CA21" s="1118"/>
      <c r="CB21" s="1118"/>
      <c r="CC21" s="1118"/>
      <c r="CD21" s="1118"/>
      <c r="CE21" s="1118"/>
      <c r="CF21" s="1118"/>
      <c r="CG21" s="1118"/>
      <c r="CH21" s="1118"/>
      <c r="CI21" s="1118"/>
      <c r="CJ21" s="1118"/>
      <c r="CK21" s="1118"/>
      <c r="CL21" s="1118"/>
      <c r="CM21" s="1118"/>
      <c r="CN21" s="1118"/>
      <c r="CO21" s="1118"/>
      <c r="CP21" s="1119"/>
      <c r="CQ21" s="44"/>
      <c r="CR21" s="1133"/>
      <c r="CS21" s="1133"/>
      <c r="CT21" s="1133"/>
      <c r="CU21" s="1133"/>
      <c r="CV21" s="1133"/>
      <c r="CW21" s="1133"/>
      <c r="CX21" s="1133"/>
      <c r="CY21" s="1133"/>
      <c r="CZ21" s="1133"/>
      <c r="DA21" s="1133"/>
      <c r="DB21" s="1133"/>
      <c r="DC21" s="1133"/>
      <c r="DD21" s="1133"/>
      <c r="DE21" s="1133"/>
      <c r="DF21" s="1133"/>
      <c r="DG21" s="1133"/>
      <c r="DH21" s="1133"/>
      <c r="DI21" s="1133"/>
      <c r="DJ21" s="1133"/>
      <c r="DK21" s="1133"/>
      <c r="DL21" s="1133"/>
      <c r="DM21" s="1133"/>
      <c r="DN21" s="1133"/>
      <c r="DO21" s="1133"/>
      <c r="DP21" s="1133"/>
      <c r="DQ21" s="1133"/>
      <c r="DR21" s="1133"/>
      <c r="DS21" s="1133"/>
      <c r="DT21" s="1133"/>
      <c r="DU21" s="1133"/>
      <c r="DV21" s="1133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1"/>
      <c r="GJ21" s="42"/>
      <c r="GK21" s="48"/>
      <c r="GL21" s="49"/>
      <c r="GM21" s="50"/>
      <c r="GN21" s="19"/>
      <c r="GO21" s="13"/>
      <c r="GP21" s="13"/>
      <c r="GQ21" s="13"/>
      <c r="GR21" s="13"/>
      <c r="GS21" s="13"/>
      <c r="GT21" s="13"/>
      <c r="GU21" s="46"/>
    </row>
    <row r="22" spans="1:203" s="52" customFormat="1" ht="18" customHeight="1">
      <c r="A22" s="512"/>
      <c r="B22" s="56"/>
      <c r="C22" s="24"/>
      <c r="D22" s="24"/>
      <c r="E22" s="1124" t="s">
        <v>153</v>
      </c>
      <c r="F22" s="1125"/>
      <c r="G22" s="1125"/>
      <c r="H22" s="1125"/>
      <c r="I22" s="1125"/>
      <c r="J22" s="1125"/>
      <c r="K22" s="1125"/>
      <c r="L22" s="1125"/>
      <c r="M22" s="1125"/>
      <c r="N22" s="1125"/>
      <c r="O22" s="1125"/>
      <c r="P22" s="1125"/>
      <c r="Q22" s="1125"/>
      <c r="R22" s="1125"/>
      <c r="S22" s="1125"/>
      <c r="T22" s="1125"/>
      <c r="U22" s="1125"/>
      <c r="V22" s="1125"/>
      <c r="W22" s="1125"/>
      <c r="X22" s="1125"/>
      <c r="Y22" s="1125"/>
      <c r="Z22" s="1125"/>
      <c r="AA22" s="1125"/>
      <c r="AB22" s="1125"/>
      <c r="AC22" s="1125"/>
      <c r="AD22" s="1125"/>
      <c r="AE22" s="1125"/>
      <c r="AF22" s="1125"/>
      <c r="AG22" s="1117"/>
      <c r="AH22" s="1118"/>
      <c r="AI22" s="1118"/>
      <c r="AJ22" s="1118"/>
      <c r="AK22" s="1118"/>
      <c r="AL22" s="1118"/>
      <c r="AM22" s="1118"/>
      <c r="AN22" s="1118"/>
      <c r="AO22" s="1118"/>
      <c r="AP22" s="1118"/>
      <c r="AQ22" s="1118"/>
      <c r="AR22" s="1118"/>
      <c r="AS22" s="1118"/>
      <c r="AT22" s="1118"/>
      <c r="AU22" s="1118"/>
      <c r="AV22" s="1118"/>
      <c r="AW22" s="1118"/>
      <c r="AX22" s="1118"/>
      <c r="AY22" s="1118"/>
      <c r="AZ22" s="1118"/>
      <c r="BA22" s="1118"/>
      <c r="BB22" s="1118"/>
      <c r="BC22" s="1118"/>
      <c r="BD22" s="1118"/>
      <c r="BE22" s="1118"/>
      <c r="BF22" s="1118"/>
      <c r="BG22" s="1118"/>
      <c r="BH22" s="1118"/>
      <c r="BI22" s="1118"/>
      <c r="BJ22" s="1118"/>
      <c r="BK22" s="1118"/>
      <c r="BL22" s="1118"/>
      <c r="BM22" s="1118"/>
      <c r="BN22" s="1118"/>
      <c r="BO22" s="1118"/>
      <c r="BP22" s="1118"/>
      <c r="BQ22" s="1118"/>
      <c r="BR22" s="1118"/>
      <c r="BS22" s="1118"/>
      <c r="BT22" s="1118"/>
      <c r="BU22" s="1118"/>
      <c r="BV22" s="1118"/>
      <c r="BW22" s="1118"/>
      <c r="BX22" s="1118"/>
      <c r="BY22" s="1118"/>
      <c r="BZ22" s="1118"/>
      <c r="CA22" s="1118"/>
      <c r="CB22" s="1118"/>
      <c r="CC22" s="1118"/>
      <c r="CD22" s="1118"/>
      <c r="CE22" s="1118"/>
      <c r="CF22" s="1118"/>
      <c r="CG22" s="1118"/>
      <c r="CH22" s="1118"/>
      <c r="CI22" s="1118"/>
      <c r="CJ22" s="1118"/>
      <c r="CK22" s="1118"/>
      <c r="CL22" s="1118"/>
      <c r="CM22" s="1118"/>
      <c r="CN22" s="1118"/>
      <c r="CO22" s="1118"/>
      <c r="CP22" s="1119"/>
      <c r="CQ22" s="39"/>
      <c r="CR22" s="1133"/>
      <c r="CS22" s="1133"/>
      <c r="CT22" s="1133"/>
      <c r="CU22" s="1133"/>
      <c r="CV22" s="1133"/>
      <c r="CW22" s="1133"/>
      <c r="CX22" s="1133"/>
      <c r="CY22" s="1133"/>
      <c r="CZ22" s="1133"/>
      <c r="DA22" s="1133"/>
      <c r="DB22" s="1133"/>
      <c r="DC22" s="1133"/>
      <c r="DD22" s="1133"/>
      <c r="DE22" s="1133"/>
      <c r="DF22" s="1133"/>
      <c r="DG22" s="1133"/>
      <c r="DH22" s="1133"/>
      <c r="DI22" s="1133"/>
      <c r="DJ22" s="1133"/>
      <c r="DK22" s="1133"/>
      <c r="DL22" s="1133"/>
      <c r="DM22" s="1133"/>
      <c r="DN22" s="1133"/>
      <c r="DO22" s="1133"/>
      <c r="DP22" s="1133"/>
      <c r="DQ22" s="1133"/>
      <c r="DR22" s="1133"/>
      <c r="DS22" s="1133"/>
      <c r="DT22" s="1133"/>
      <c r="DU22" s="1133"/>
      <c r="DV22" s="1133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58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13"/>
      <c r="GM22" s="22"/>
      <c r="GN22" s="19"/>
      <c r="GO22" s="13"/>
      <c r="GP22" s="13"/>
      <c r="GQ22" s="13"/>
      <c r="GR22" s="13"/>
      <c r="GS22" s="13"/>
      <c r="GT22" s="13"/>
      <c r="GU22" s="46"/>
    </row>
    <row r="23" spans="1:203" s="52" customFormat="1" ht="18" customHeight="1">
      <c r="A23" s="512"/>
      <c r="B23" s="56"/>
      <c r="C23" s="24"/>
      <c r="D23" s="24"/>
      <c r="E23" s="1115" t="s">
        <v>177</v>
      </c>
      <c r="F23" s="1116"/>
      <c r="G23" s="1116"/>
      <c r="H23" s="1116"/>
      <c r="I23" s="1116"/>
      <c r="J23" s="1116"/>
      <c r="K23" s="1116"/>
      <c r="L23" s="1116"/>
      <c r="M23" s="1116"/>
      <c r="N23" s="1116"/>
      <c r="O23" s="1116"/>
      <c r="P23" s="1116"/>
      <c r="Q23" s="1116"/>
      <c r="R23" s="1116"/>
      <c r="S23" s="1116"/>
      <c r="T23" s="1116"/>
      <c r="U23" s="1116"/>
      <c r="V23" s="1116"/>
      <c r="W23" s="1116"/>
      <c r="X23" s="1116"/>
      <c r="Y23" s="1116"/>
      <c r="Z23" s="1116"/>
      <c r="AA23" s="1116"/>
      <c r="AB23" s="1116"/>
      <c r="AC23" s="1116"/>
      <c r="AD23" s="1116"/>
      <c r="AE23" s="1116"/>
      <c r="AF23" s="1116"/>
      <c r="AG23" s="1117"/>
      <c r="AH23" s="1118"/>
      <c r="AI23" s="1118"/>
      <c r="AJ23" s="1118"/>
      <c r="AK23" s="1118"/>
      <c r="AL23" s="1118"/>
      <c r="AM23" s="1118"/>
      <c r="AN23" s="1118"/>
      <c r="AO23" s="1118"/>
      <c r="AP23" s="1118"/>
      <c r="AQ23" s="1118"/>
      <c r="AR23" s="1118"/>
      <c r="AS23" s="1118"/>
      <c r="AT23" s="1118"/>
      <c r="AU23" s="1118"/>
      <c r="AV23" s="1118"/>
      <c r="AW23" s="1118"/>
      <c r="AX23" s="1118"/>
      <c r="AY23" s="1118"/>
      <c r="AZ23" s="1118"/>
      <c r="BA23" s="1118"/>
      <c r="BB23" s="1118"/>
      <c r="BC23" s="1118"/>
      <c r="BD23" s="1118"/>
      <c r="BE23" s="1118"/>
      <c r="BF23" s="1118"/>
      <c r="BG23" s="1118"/>
      <c r="BH23" s="1118"/>
      <c r="BI23" s="1118"/>
      <c r="BJ23" s="1118"/>
      <c r="BK23" s="1118"/>
      <c r="BL23" s="1118"/>
      <c r="BM23" s="1118"/>
      <c r="BN23" s="1118"/>
      <c r="BO23" s="1118"/>
      <c r="BP23" s="1118"/>
      <c r="BQ23" s="1118"/>
      <c r="BR23" s="1118"/>
      <c r="BS23" s="1118"/>
      <c r="BT23" s="1118"/>
      <c r="BU23" s="1118"/>
      <c r="BV23" s="1118"/>
      <c r="BW23" s="1118"/>
      <c r="BX23" s="1118"/>
      <c r="BY23" s="1118"/>
      <c r="BZ23" s="1118"/>
      <c r="CA23" s="1118"/>
      <c r="CB23" s="1118"/>
      <c r="CC23" s="1118"/>
      <c r="CD23" s="1118"/>
      <c r="CE23" s="1118"/>
      <c r="CF23" s="1118"/>
      <c r="CG23" s="1118"/>
      <c r="CH23" s="1118"/>
      <c r="CI23" s="1118"/>
      <c r="CJ23" s="1118"/>
      <c r="CK23" s="1118"/>
      <c r="CL23" s="1118"/>
      <c r="CM23" s="1118"/>
      <c r="CN23" s="1118"/>
      <c r="CO23" s="1118"/>
      <c r="CP23" s="1119"/>
      <c r="CQ23" s="39"/>
      <c r="CR23" s="1133"/>
      <c r="CS23" s="1133"/>
      <c r="CT23" s="1133"/>
      <c r="CU23" s="1133"/>
      <c r="CV23" s="1133"/>
      <c r="CW23" s="1133"/>
      <c r="CX23" s="1133"/>
      <c r="CY23" s="1133"/>
      <c r="CZ23" s="1133"/>
      <c r="DA23" s="1133"/>
      <c r="DB23" s="1133"/>
      <c r="DC23" s="1133"/>
      <c r="DD23" s="1133"/>
      <c r="DE23" s="1133"/>
      <c r="DF23" s="1133"/>
      <c r="DG23" s="1133"/>
      <c r="DH23" s="1133"/>
      <c r="DI23" s="1133"/>
      <c r="DJ23" s="1133"/>
      <c r="DK23" s="1133"/>
      <c r="DL23" s="1133"/>
      <c r="DM23" s="1133"/>
      <c r="DN23" s="1133"/>
      <c r="DO23" s="1133"/>
      <c r="DP23" s="1133"/>
      <c r="DQ23" s="1133"/>
      <c r="DR23" s="1133"/>
      <c r="DS23" s="1133"/>
      <c r="DT23" s="1133"/>
      <c r="DU23" s="1133"/>
      <c r="DV23" s="1133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13"/>
      <c r="GM23" s="22"/>
      <c r="GN23" s="19"/>
      <c r="GO23" s="13"/>
      <c r="GP23" s="13"/>
      <c r="GQ23" s="13"/>
      <c r="GR23" s="13"/>
      <c r="GS23" s="13"/>
      <c r="GT23" s="13"/>
      <c r="GU23" s="46"/>
    </row>
    <row r="24" spans="1:203" s="52" customFormat="1" ht="18" customHeight="1">
      <c r="A24" s="512"/>
      <c r="B24" s="519">
        <v>3</v>
      </c>
      <c r="C24" s="24"/>
      <c r="D24" s="24"/>
      <c r="E24" s="1120" t="s">
        <v>107</v>
      </c>
      <c r="F24" s="1121"/>
      <c r="G24" s="1121"/>
      <c r="H24" s="1121"/>
      <c r="I24" s="1121"/>
      <c r="J24" s="1121"/>
      <c r="K24" s="1121"/>
      <c r="L24" s="1121"/>
      <c r="M24" s="1121"/>
      <c r="N24" s="1121"/>
      <c r="O24" s="1121"/>
      <c r="P24" s="1121"/>
      <c r="Q24" s="1121"/>
      <c r="R24" s="1121"/>
      <c r="S24" s="1121"/>
      <c r="T24" s="1121"/>
      <c r="U24" s="1121"/>
      <c r="V24" s="1121"/>
      <c r="W24" s="1121"/>
      <c r="X24" s="1121"/>
      <c r="Y24" s="1121"/>
      <c r="Z24" s="1121"/>
      <c r="AA24" s="1121"/>
      <c r="AB24" s="1121"/>
      <c r="AC24" s="1121"/>
      <c r="AD24" s="1121"/>
      <c r="AE24" s="1121"/>
      <c r="AF24" s="1121"/>
      <c r="AG24" s="1117"/>
      <c r="AH24" s="1118"/>
      <c r="AI24" s="1118"/>
      <c r="AJ24" s="1118"/>
      <c r="AK24" s="1118"/>
      <c r="AL24" s="1118"/>
      <c r="AM24" s="1118"/>
      <c r="AN24" s="1118"/>
      <c r="AO24" s="1118"/>
      <c r="AP24" s="1118"/>
      <c r="AQ24" s="1118"/>
      <c r="AR24" s="1118"/>
      <c r="AS24" s="1118"/>
      <c r="AT24" s="1118"/>
      <c r="AU24" s="1118"/>
      <c r="AV24" s="1118"/>
      <c r="AW24" s="1118"/>
      <c r="AX24" s="1118"/>
      <c r="AY24" s="1118"/>
      <c r="AZ24" s="1118"/>
      <c r="BA24" s="1118"/>
      <c r="BB24" s="1118"/>
      <c r="BC24" s="1118"/>
      <c r="BD24" s="1118"/>
      <c r="BE24" s="1118"/>
      <c r="BF24" s="1118"/>
      <c r="BG24" s="1118"/>
      <c r="BH24" s="1118"/>
      <c r="BI24" s="1118"/>
      <c r="BJ24" s="1118"/>
      <c r="BK24" s="1118"/>
      <c r="BL24" s="1118"/>
      <c r="BM24" s="1118"/>
      <c r="BN24" s="1118"/>
      <c r="BO24" s="1118"/>
      <c r="BP24" s="1118"/>
      <c r="BQ24" s="1118"/>
      <c r="BR24" s="1118"/>
      <c r="BS24" s="1118"/>
      <c r="BT24" s="1118"/>
      <c r="BU24" s="1118"/>
      <c r="BV24" s="1118"/>
      <c r="BW24" s="1118"/>
      <c r="BX24" s="1118"/>
      <c r="BY24" s="1118"/>
      <c r="BZ24" s="1118"/>
      <c r="CA24" s="1118"/>
      <c r="CB24" s="1118"/>
      <c r="CC24" s="1118"/>
      <c r="CD24" s="1118"/>
      <c r="CE24" s="1118"/>
      <c r="CF24" s="1118"/>
      <c r="CG24" s="1118"/>
      <c r="CH24" s="1118"/>
      <c r="CI24" s="1118"/>
      <c r="CJ24" s="1118"/>
      <c r="CK24" s="1118"/>
      <c r="CL24" s="1118"/>
      <c r="CM24" s="1118"/>
      <c r="CN24" s="1118"/>
      <c r="CO24" s="1118"/>
      <c r="CP24" s="1119"/>
      <c r="CQ24" s="44"/>
      <c r="CR24" s="1133"/>
      <c r="CS24" s="1133"/>
      <c r="CT24" s="1133"/>
      <c r="CU24" s="1133"/>
      <c r="CV24" s="1133"/>
      <c r="CW24" s="1133"/>
      <c r="CX24" s="1133"/>
      <c r="CY24" s="1133"/>
      <c r="CZ24" s="1133"/>
      <c r="DA24" s="1133"/>
      <c r="DB24" s="1133"/>
      <c r="DC24" s="1133"/>
      <c r="DD24" s="1133"/>
      <c r="DE24" s="1133"/>
      <c r="DF24" s="1133"/>
      <c r="DG24" s="1133"/>
      <c r="DH24" s="1133"/>
      <c r="DI24" s="1133"/>
      <c r="DJ24" s="1133"/>
      <c r="DK24" s="1133"/>
      <c r="DL24" s="1133"/>
      <c r="DM24" s="1133"/>
      <c r="DN24" s="1133"/>
      <c r="DO24" s="1133"/>
      <c r="DP24" s="1133"/>
      <c r="DQ24" s="1133"/>
      <c r="DR24" s="1133"/>
      <c r="DS24" s="1133"/>
      <c r="DT24" s="1133"/>
      <c r="DU24" s="1133"/>
      <c r="DV24" s="1133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1"/>
      <c r="GJ24" s="42"/>
      <c r="GK24" s="48"/>
      <c r="GL24" s="49"/>
      <c r="GM24" s="50"/>
      <c r="GN24" s="19"/>
      <c r="GO24" s="13"/>
      <c r="GP24" s="13"/>
      <c r="GQ24" s="13"/>
      <c r="GR24" s="13"/>
      <c r="GS24" s="13"/>
      <c r="GT24" s="13"/>
      <c r="GU24" s="46"/>
    </row>
    <row r="25" spans="1:203" s="52" customFormat="1" ht="18" customHeight="1">
      <c r="A25" s="512"/>
      <c r="B25" s="56"/>
      <c r="C25" s="24"/>
      <c r="D25" s="24"/>
      <c r="E25" s="1124" t="s">
        <v>153</v>
      </c>
      <c r="F25" s="1125"/>
      <c r="G25" s="1125"/>
      <c r="H25" s="1125"/>
      <c r="I25" s="1125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5"/>
      <c r="U25" s="1125"/>
      <c r="V25" s="1125"/>
      <c r="W25" s="1125"/>
      <c r="X25" s="1125"/>
      <c r="Y25" s="1125"/>
      <c r="Z25" s="1125"/>
      <c r="AA25" s="1125"/>
      <c r="AB25" s="1125"/>
      <c r="AC25" s="1125"/>
      <c r="AD25" s="1125"/>
      <c r="AE25" s="1125"/>
      <c r="AF25" s="1125"/>
      <c r="AG25" s="1117"/>
      <c r="AH25" s="1118"/>
      <c r="AI25" s="1118"/>
      <c r="AJ25" s="1118"/>
      <c r="AK25" s="1118"/>
      <c r="AL25" s="1118"/>
      <c r="AM25" s="1118"/>
      <c r="AN25" s="1118"/>
      <c r="AO25" s="1118"/>
      <c r="AP25" s="1118"/>
      <c r="AQ25" s="1118"/>
      <c r="AR25" s="1118"/>
      <c r="AS25" s="1118"/>
      <c r="AT25" s="1118"/>
      <c r="AU25" s="1118"/>
      <c r="AV25" s="1118"/>
      <c r="AW25" s="1118"/>
      <c r="AX25" s="1118"/>
      <c r="AY25" s="1118"/>
      <c r="AZ25" s="1118"/>
      <c r="BA25" s="1118"/>
      <c r="BB25" s="1118"/>
      <c r="BC25" s="1118"/>
      <c r="BD25" s="1118"/>
      <c r="BE25" s="1118"/>
      <c r="BF25" s="1118"/>
      <c r="BG25" s="1118"/>
      <c r="BH25" s="1118"/>
      <c r="BI25" s="1118"/>
      <c r="BJ25" s="1118"/>
      <c r="BK25" s="1118"/>
      <c r="BL25" s="1118"/>
      <c r="BM25" s="1118"/>
      <c r="BN25" s="1118"/>
      <c r="BO25" s="1118"/>
      <c r="BP25" s="1118"/>
      <c r="BQ25" s="1118"/>
      <c r="BR25" s="1118"/>
      <c r="BS25" s="1118"/>
      <c r="BT25" s="1118"/>
      <c r="BU25" s="1118"/>
      <c r="BV25" s="1118"/>
      <c r="BW25" s="1118"/>
      <c r="BX25" s="1118"/>
      <c r="BY25" s="1118"/>
      <c r="BZ25" s="1118"/>
      <c r="CA25" s="1118"/>
      <c r="CB25" s="1118"/>
      <c r="CC25" s="1118"/>
      <c r="CD25" s="1118"/>
      <c r="CE25" s="1118"/>
      <c r="CF25" s="1118"/>
      <c r="CG25" s="1118"/>
      <c r="CH25" s="1118"/>
      <c r="CI25" s="1118"/>
      <c r="CJ25" s="1118"/>
      <c r="CK25" s="1118"/>
      <c r="CL25" s="1118"/>
      <c r="CM25" s="1118"/>
      <c r="CN25" s="1118"/>
      <c r="CO25" s="1118"/>
      <c r="CP25" s="1119"/>
      <c r="CQ25" s="39"/>
      <c r="CR25" s="1133"/>
      <c r="CS25" s="1133"/>
      <c r="CT25" s="1133"/>
      <c r="CU25" s="1133"/>
      <c r="CV25" s="1133"/>
      <c r="CW25" s="1133"/>
      <c r="CX25" s="1133"/>
      <c r="CY25" s="1133"/>
      <c r="CZ25" s="1133"/>
      <c r="DA25" s="1133"/>
      <c r="DB25" s="1133"/>
      <c r="DC25" s="1133"/>
      <c r="DD25" s="1133"/>
      <c r="DE25" s="1133"/>
      <c r="DF25" s="1133"/>
      <c r="DG25" s="1133"/>
      <c r="DH25" s="1133"/>
      <c r="DI25" s="1133"/>
      <c r="DJ25" s="1133"/>
      <c r="DK25" s="1133"/>
      <c r="DL25" s="1133"/>
      <c r="DM25" s="1133"/>
      <c r="DN25" s="1133"/>
      <c r="DO25" s="1133"/>
      <c r="DP25" s="1133"/>
      <c r="DQ25" s="1133"/>
      <c r="DR25" s="1133"/>
      <c r="DS25" s="1133"/>
      <c r="DT25" s="1133"/>
      <c r="DU25" s="1133"/>
      <c r="DV25" s="1133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58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13"/>
      <c r="GM25" s="22"/>
      <c r="GN25" s="19"/>
      <c r="GO25" s="13"/>
      <c r="GP25" s="13"/>
      <c r="GQ25" s="13"/>
      <c r="GR25" s="13"/>
      <c r="GS25" s="13"/>
      <c r="GT25" s="13"/>
      <c r="GU25" s="46"/>
    </row>
    <row r="26" spans="1:203" s="52" customFormat="1" ht="18" customHeight="1">
      <c r="A26" s="512"/>
      <c r="B26" s="56"/>
      <c r="C26" s="24"/>
      <c r="D26" s="24"/>
      <c r="E26" s="1115" t="s">
        <v>177</v>
      </c>
      <c r="F26" s="1116"/>
      <c r="G26" s="1116"/>
      <c r="H26" s="1116"/>
      <c r="I26" s="1116"/>
      <c r="J26" s="1116"/>
      <c r="K26" s="1116"/>
      <c r="L26" s="1116"/>
      <c r="M26" s="1116"/>
      <c r="N26" s="1116"/>
      <c r="O26" s="1116"/>
      <c r="P26" s="1116"/>
      <c r="Q26" s="1116"/>
      <c r="R26" s="1116"/>
      <c r="S26" s="1116"/>
      <c r="T26" s="1116"/>
      <c r="U26" s="1116"/>
      <c r="V26" s="1116"/>
      <c r="W26" s="1116"/>
      <c r="X26" s="1116"/>
      <c r="Y26" s="1116"/>
      <c r="Z26" s="1116"/>
      <c r="AA26" s="1116"/>
      <c r="AB26" s="1116"/>
      <c r="AC26" s="1116"/>
      <c r="AD26" s="1116"/>
      <c r="AE26" s="1116"/>
      <c r="AF26" s="1116"/>
      <c r="AG26" s="1117"/>
      <c r="AH26" s="1118"/>
      <c r="AI26" s="1118"/>
      <c r="AJ26" s="1118"/>
      <c r="AK26" s="1118"/>
      <c r="AL26" s="1118"/>
      <c r="AM26" s="1118"/>
      <c r="AN26" s="1118"/>
      <c r="AO26" s="1118"/>
      <c r="AP26" s="1118"/>
      <c r="AQ26" s="1118"/>
      <c r="AR26" s="1118"/>
      <c r="AS26" s="1118"/>
      <c r="AT26" s="1118"/>
      <c r="AU26" s="1118"/>
      <c r="AV26" s="1118"/>
      <c r="AW26" s="1118"/>
      <c r="AX26" s="1118"/>
      <c r="AY26" s="1118"/>
      <c r="AZ26" s="1118"/>
      <c r="BA26" s="1118"/>
      <c r="BB26" s="1118"/>
      <c r="BC26" s="1118"/>
      <c r="BD26" s="1118"/>
      <c r="BE26" s="1118"/>
      <c r="BF26" s="1118"/>
      <c r="BG26" s="1118"/>
      <c r="BH26" s="1118"/>
      <c r="BI26" s="1118"/>
      <c r="BJ26" s="1118"/>
      <c r="BK26" s="1118"/>
      <c r="BL26" s="1118"/>
      <c r="BM26" s="1118"/>
      <c r="BN26" s="1118"/>
      <c r="BO26" s="1118"/>
      <c r="BP26" s="1118"/>
      <c r="BQ26" s="1118"/>
      <c r="BR26" s="1118"/>
      <c r="BS26" s="1118"/>
      <c r="BT26" s="1118"/>
      <c r="BU26" s="1118"/>
      <c r="BV26" s="1118"/>
      <c r="BW26" s="1118"/>
      <c r="BX26" s="1118"/>
      <c r="BY26" s="1118"/>
      <c r="BZ26" s="1118"/>
      <c r="CA26" s="1118"/>
      <c r="CB26" s="1118"/>
      <c r="CC26" s="1118"/>
      <c r="CD26" s="1118"/>
      <c r="CE26" s="1118"/>
      <c r="CF26" s="1118"/>
      <c r="CG26" s="1118"/>
      <c r="CH26" s="1118"/>
      <c r="CI26" s="1118"/>
      <c r="CJ26" s="1118"/>
      <c r="CK26" s="1118"/>
      <c r="CL26" s="1118"/>
      <c r="CM26" s="1118"/>
      <c r="CN26" s="1118"/>
      <c r="CO26" s="1118"/>
      <c r="CP26" s="1119"/>
      <c r="CQ26" s="39"/>
      <c r="CR26" s="1133"/>
      <c r="CS26" s="1133"/>
      <c r="CT26" s="1133"/>
      <c r="CU26" s="1133"/>
      <c r="CV26" s="1133"/>
      <c r="CW26" s="1133"/>
      <c r="CX26" s="1133"/>
      <c r="CY26" s="1133"/>
      <c r="CZ26" s="1133"/>
      <c r="DA26" s="1133"/>
      <c r="DB26" s="1133"/>
      <c r="DC26" s="1133"/>
      <c r="DD26" s="1133"/>
      <c r="DE26" s="1133"/>
      <c r="DF26" s="1133"/>
      <c r="DG26" s="1133"/>
      <c r="DH26" s="1133"/>
      <c r="DI26" s="1133"/>
      <c r="DJ26" s="1133"/>
      <c r="DK26" s="1133"/>
      <c r="DL26" s="1133"/>
      <c r="DM26" s="1133"/>
      <c r="DN26" s="1133"/>
      <c r="DO26" s="1133"/>
      <c r="DP26" s="1133"/>
      <c r="DQ26" s="1133"/>
      <c r="DR26" s="1133"/>
      <c r="DS26" s="1133"/>
      <c r="DT26" s="1133"/>
      <c r="DU26" s="1133"/>
      <c r="DV26" s="1133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13"/>
      <c r="GM26" s="22"/>
      <c r="GN26" s="19"/>
      <c r="GO26" s="13"/>
      <c r="GP26" s="13"/>
      <c r="GQ26" s="13"/>
      <c r="GR26" s="13"/>
      <c r="GS26" s="13"/>
      <c r="GT26" s="13"/>
      <c r="GU26" s="46"/>
    </row>
    <row r="27" spans="1:203" s="52" customFormat="1" ht="18" customHeight="1">
      <c r="A27" s="512"/>
      <c r="B27" s="56"/>
      <c r="C27" s="24"/>
      <c r="D27" s="24"/>
      <c r="E27" s="1126" t="s">
        <v>106</v>
      </c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7"/>
      <c r="AG27" s="1118"/>
      <c r="AH27" s="1118"/>
      <c r="AI27" s="1118"/>
      <c r="AJ27" s="1118"/>
      <c r="AK27" s="1118"/>
      <c r="AL27" s="1118"/>
      <c r="AM27" s="1118"/>
      <c r="AN27" s="1118"/>
      <c r="AO27" s="1118"/>
      <c r="AP27" s="1118"/>
      <c r="AQ27" s="1118"/>
      <c r="AR27" s="1118"/>
      <c r="AS27" s="1118"/>
      <c r="AT27" s="1118"/>
      <c r="AU27" s="1118"/>
      <c r="AV27" s="1118"/>
      <c r="AW27" s="1118"/>
      <c r="AX27" s="1118"/>
      <c r="AY27" s="1118"/>
      <c r="AZ27" s="1118"/>
      <c r="BA27" s="1118"/>
      <c r="BB27" s="1118"/>
      <c r="BC27" s="1118"/>
      <c r="BD27" s="1118"/>
      <c r="BE27" s="1118"/>
      <c r="BF27" s="1118"/>
      <c r="BG27" s="1118"/>
      <c r="BH27" s="1118"/>
      <c r="BI27" s="1118"/>
      <c r="BJ27" s="1118"/>
      <c r="BK27" s="1118"/>
      <c r="BL27" s="1118"/>
      <c r="BM27" s="1118"/>
      <c r="BN27" s="1118"/>
      <c r="BO27" s="1118"/>
      <c r="BP27" s="1118"/>
      <c r="BQ27" s="1118"/>
      <c r="BR27" s="1118"/>
      <c r="BS27" s="1118"/>
      <c r="BT27" s="1118"/>
      <c r="BU27" s="1118"/>
      <c r="BV27" s="1118"/>
      <c r="BW27" s="1118"/>
      <c r="BX27" s="1118"/>
      <c r="BY27" s="1118"/>
      <c r="BZ27" s="1118"/>
      <c r="CA27" s="1118"/>
      <c r="CB27" s="1118"/>
      <c r="CC27" s="1118"/>
      <c r="CD27" s="1118"/>
      <c r="CE27" s="1118"/>
      <c r="CF27" s="1118"/>
      <c r="CG27" s="1118"/>
      <c r="CH27" s="1118"/>
      <c r="CI27" s="1118"/>
      <c r="CJ27" s="1118"/>
      <c r="CK27" s="1118"/>
      <c r="CL27" s="1118"/>
      <c r="CM27" s="1118"/>
      <c r="CN27" s="1118"/>
      <c r="CO27" s="1118"/>
      <c r="CP27" s="1119"/>
      <c r="CQ27" s="39"/>
      <c r="CR27" s="1133"/>
      <c r="CS27" s="1133"/>
      <c r="CT27" s="1133"/>
      <c r="CU27" s="1133"/>
      <c r="CV27" s="1133"/>
      <c r="CW27" s="1133"/>
      <c r="CX27" s="1133"/>
      <c r="CY27" s="1133"/>
      <c r="CZ27" s="1133"/>
      <c r="DA27" s="1133"/>
      <c r="DB27" s="1133"/>
      <c r="DC27" s="1133"/>
      <c r="DD27" s="1133"/>
      <c r="DE27" s="1133"/>
      <c r="DF27" s="1133"/>
      <c r="DG27" s="1133"/>
      <c r="DH27" s="1133"/>
      <c r="DI27" s="1133"/>
      <c r="DJ27" s="1133"/>
      <c r="DK27" s="1133"/>
      <c r="DL27" s="1133"/>
      <c r="DM27" s="1133"/>
      <c r="DN27" s="1133"/>
      <c r="DO27" s="1133"/>
      <c r="DP27" s="1133"/>
      <c r="DQ27" s="1133"/>
      <c r="DR27" s="1133"/>
      <c r="DS27" s="1133"/>
      <c r="DT27" s="1133"/>
      <c r="DU27" s="1133"/>
      <c r="DV27" s="1133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58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13"/>
      <c r="GM27" s="22"/>
      <c r="GN27" s="19"/>
      <c r="GO27" s="13"/>
      <c r="GP27" s="13"/>
      <c r="GQ27" s="13"/>
      <c r="GR27" s="13"/>
      <c r="GS27" s="13"/>
      <c r="GT27" s="13"/>
      <c r="GU27" s="46"/>
    </row>
    <row r="28" spans="1:203" s="52" customFormat="1" ht="18" customHeight="1">
      <c r="A28" s="512"/>
      <c r="B28" s="56"/>
      <c r="C28" s="24"/>
      <c r="D28" s="24"/>
      <c r="E28" s="1126" t="s">
        <v>154</v>
      </c>
      <c r="F28" s="1127"/>
      <c r="G28" s="1127"/>
      <c r="H28" s="1127"/>
      <c r="I28" s="1127"/>
      <c r="J28" s="1127"/>
      <c r="K28" s="1127"/>
      <c r="L28" s="1127"/>
      <c r="M28" s="1127"/>
      <c r="N28" s="1127"/>
      <c r="O28" s="1127"/>
      <c r="P28" s="1127"/>
      <c r="Q28" s="1127"/>
      <c r="R28" s="1127"/>
      <c r="S28" s="1127"/>
      <c r="T28" s="1127"/>
      <c r="U28" s="1127"/>
      <c r="V28" s="1127"/>
      <c r="W28" s="1127"/>
      <c r="X28" s="1127"/>
      <c r="Y28" s="1127"/>
      <c r="Z28" s="1127"/>
      <c r="AA28" s="1127"/>
      <c r="AB28" s="1127"/>
      <c r="AC28" s="1127"/>
      <c r="AD28" s="1127"/>
      <c r="AE28" s="1127"/>
      <c r="AF28" s="1127"/>
      <c r="AG28" s="1128"/>
      <c r="AH28" s="1118"/>
      <c r="AI28" s="1118"/>
      <c r="AJ28" s="1118"/>
      <c r="AK28" s="1118"/>
      <c r="AL28" s="1118"/>
      <c r="AM28" s="1118"/>
      <c r="AN28" s="1118"/>
      <c r="AO28" s="1118"/>
      <c r="AP28" s="1118"/>
      <c r="AQ28" s="1118"/>
      <c r="AR28" s="1118"/>
      <c r="AS28" s="1118"/>
      <c r="AT28" s="1118"/>
      <c r="AU28" s="1118"/>
      <c r="AV28" s="1118"/>
      <c r="AW28" s="1118"/>
      <c r="AX28" s="1118"/>
      <c r="AY28" s="1118"/>
      <c r="AZ28" s="1118"/>
      <c r="BA28" s="1118"/>
      <c r="BB28" s="1118"/>
      <c r="BC28" s="1118"/>
      <c r="BD28" s="1118"/>
      <c r="BE28" s="1118"/>
      <c r="BF28" s="1118"/>
      <c r="BG28" s="1118"/>
      <c r="BH28" s="1118"/>
      <c r="BI28" s="1118"/>
      <c r="BJ28" s="1118"/>
      <c r="BK28" s="1118"/>
      <c r="BL28" s="1118"/>
      <c r="BM28" s="1118"/>
      <c r="BN28" s="1118"/>
      <c r="BO28" s="1118"/>
      <c r="BP28" s="1118"/>
      <c r="BQ28" s="1118"/>
      <c r="BR28" s="1118"/>
      <c r="BS28" s="1118"/>
      <c r="BT28" s="1118"/>
      <c r="BU28" s="1118"/>
      <c r="BV28" s="1118"/>
      <c r="BW28" s="1118"/>
      <c r="BX28" s="1118"/>
      <c r="BY28" s="1118"/>
      <c r="BZ28" s="1118"/>
      <c r="CA28" s="1118"/>
      <c r="CB28" s="1118"/>
      <c r="CC28" s="1118"/>
      <c r="CD28" s="1118"/>
      <c r="CE28" s="1118"/>
      <c r="CF28" s="1118"/>
      <c r="CG28" s="1118"/>
      <c r="CH28" s="1118"/>
      <c r="CI28" s="1118"/>
      <c r="CJ28" s="1118"/>
      <c r="CK28" s="1118"/>
      <c r="CL28" s="1118"/>
      <c r="CM28" s="1118"/>
      <c r="CN28" s="1118"/>
      <c r="CO28" s="1118"/>
      <c r="CP28" s="1119"/>
      <c r="CQ28" s="39"/>
      <c r="CR28" s="1133"/>
      <c r="CS28" s="1133"/>
      <c r="CT28" s="1133"/>
      <c r="CU28" s="1133"/>
      <c r="CV28" s="1133"/>
      <c r="CW28" s="1133"/>
      <c r="CX28" s="1133"/>
      <c r="CY28" s="1133"/>
      <c r="CZ28" s="1133"/>
      <c r="DA28" s="1133"/>
      <c r="DB28" s="1133"/>
      <c r="DC28" s="1133"/>
      <c r="DD28" s="1133"/>
      <c r="DE28" s="1133"/>
      <c r="DF28" s="1133"/>
      <c r="DG28" s="1133"/>
      <c r="DH28" s="1133"/>
      <c r="DI28" s="1133"/>
      <c r="DJ28" s="1133"/>
      <c r="DK28" s="1133"/>
      <c r="DL28" s="1133"/>
      <c r="DM28" s="1133"/>
      <c r="DN28" s="1133"/>
      <c r="DO28" s="1133"/>
      <c r="DP28" s="1133"/>
      <c r="DQ28" s="1133"/>
      <c r="DR28" s="1133"/>
      <c r="DS28" s="1133"/>
      <c r="DT28" s="1133"/>
      <c r="DU28" s="1133"/>
      <c r="DV28" s="1133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58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13"/>
      <c r="GM28" s="22"/>
      <c r="GN28" s="19"/>
      <c r="GO28" s="13"/>
      <c r="GP28" s="13"/>
      <c r="GQ28" s="13"/>
      <c r="GR28" s="13"/>
      <c r="GS28" s="13"/>
      <c r="GT28" s="13"/>
      <c r="GU28" s="46"/>
    </row>
    <row r="29" spans="1:203" s="63" customFormat="1" ht="41.25" customHeight="1">
      <c r="A29" s="512"/>
      <c r="B29" s="62"/>
      <c r="C29" s="24"/>
      <c r="D29" s="24"/>
      <c r="E29" s="1126" t="s">
        <v>156</v>
      </c>
      <c r="F29" s="1127"/>
      <c r="G29" s="1127"/>
      <c r="H29" s="1127"/>
      <c r="I29" s="1127"/>
      <c r="J29" s="1127"/>
      <c r="K29" s="1127"/>
      <c r="L29" s="1127"/>
      <c r="M29" s="1127"/>
      <c r="N29" s="1127"/>
      <c r="O29" s="1127"/>
      <c r="P29" s="1127"/>
      <c r="Q29" s="1127"/>
      <c r="R29" s="1127"/>
      <c r="S29" s="1127"/>
      <c r="T29" s="1127"/>
      <c r="U29" s="1127"/>
      <c r="V29" s="1127"/>
      <c r="W29" s="1127"/>
      <c r="X29" s="1127"/>
      <c r="Y29" s="1127"/>
      <c r="Z29" s="1127"/>
      <c r="AA29" s="1127"/>
      <c r="AB29" s="1127"/>
      <c r="AC29" s="1127"/>
      <c r="AD29" s="1127"/>
      <c r="AE29" s="1127"/>
      <c r="AF29" s="1127"/>
      <c r="AG29" s="1122"/>
      <c r="AH29" s="1122"/>
      <c r="AI29" s="1122"/>
      <c r="AJ29" s="1122"/>
      <c r="AK29" s="1122"/>
      <c r="AL29" s="1122"/>
      <c r="AM29" s="1122"/>
      <c r="AN29" s="1122"/>
      <c r="AO29" s="1122"/>
      <c r="AP29" s="1122"/>
      <c r="AQ29" s="1122"/>
      <c r="AR29" s="1122"/>
      <c r="AS29" s="1122"/>
      <c r="AT29" s="1122"/>
      <c r="AU29" s="1122"/>
      <c r="AV29" s="1122"/>
      <c r="AW29" s="1122"/>
      <c r="AX29" s="1122"/>
      <c r="AY29" s="1122"/>
      <c r="AZ29" s="1122"/>
      <c r="BA29" s="1122"/>
      <c r="BB29" s="1122"/>
      <c r="BC29" s="1122"/>
      <c r="BD29" s="1122"/>
      <c r="BE29" s="1122"/>
      <c r="BF29" s="1122"/>
      <c r="BG29" s="1122"/>
      <c r="BH29" s="1122"/>
      <c r="BI29" s="1122"/>
      <c r="BJ29" s="1122"/>
      <c r="BK29" s="1122"/>
      <c r="BL29" s="1122"/>
      <c r="BM29" s="1122"/>
      <c r="BN29" s="1122"/>
      <c r="BO29" s="1122"/>
      <c r="BP29" s="1122"/>
      <c r="BQ29" s="1122"/>
      <c r="BR29" s="1122"/>
      <c r="BS29" s="1122"/>
      <c r="BT29" s="1122"/>
      <c r="BU29" s="1122"/>
      <c r="BV29" s="1122"/>
      <c r="BW29" s="1122"/>
      <c r="BX29" s="1122"/>
      <c r="BY29" s="1122"/>
      <c r="BZ29" s="1122"/>
      <c r="CA29" s="1122"/>
      <c r="CB29" s="1122"/>
      <c r="CC29" s="1122"/>
      <c r="CD29" s="1122"/>
      <c r="CE29" s="1122"/>
      <c r="CF29" s="1122"/>
      <c r="CG29" s="1122"/>
      <c r="CH29" s="1122"/>
      <c r="CI29" s="1122"/>
      <c r="CJ29" s="1122"/>
      <c r="CK29" s="1122"/>
      <c r="CL29" s="1122"/>
      <c r="CM29" s="1122"/>
      <c r="CN29" s="1122"/>
      <c r="CO29" s="1122"/>
      <c r="CP29" s="1123"/>
      <c r="CQ29" s="39"/>
      <c r="CR29" s="1133"/>
      <c r="CS29" s="1133"/>
      <c r="CT29" s="1133"/>
      <c r="CU29" s="1133"/>
      <c r="CV29" s="1133"/>
      <c r="CW29" s="1133"/>
      <c r="CX29" s="1133"/>
      <c r="CY29" s="1133"/>
      <c r="CZ29" s="1133"/>
      <c r="DA29" s="1133"/>
      <c r="DB29" s="1133"/>
      <c r="DC29" s="1133"/>
      <c r="DD29" s="1133"/>
      <c r="DE29" s="1133"/>
      <c r="DF29" s="1133"/>
      <c r="DG29" s="1133"/>
      <c r="DH29" s="1133"/>
      <c r="DI29" s="1133"/>
      <c r="DJ29" s="1133"/>
      <c r="DK29" s="1133"/>
      <c r="DL29" s="1133"/>
      <c r="DM29" s="1133"/>
      <c r="DN29" s="1133"/>
      <c r="DO29" s="1133"/>
      <c r="DP29" s="1133"/>
      <c r="DQ29" s="1133"/>
      <c r="DR29" s="1133"/>
      <c r="DS29" s="1133"/>
      <c r="DT29" s="1133"/>
      <c r="DU29" s="1133"/>
      <c r="DV29" s="1133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1"/>
      <c r="GF29" s="41"/>
      <c r="GG29" s="41"/>
      <c r="GH29" s="41"/>
      <c r="GI29" s="41"/>
      <c r="GJ29" s="42"/>
      <c r="GK29" s="65"/>
      <c r="GL29" s="66"/>
      <c r="GM29" s="64"/>
      <c r="GN29" s="65"/>
      <c r="GO29" s="42"/>
      <c r="GP29" s="42"/>
      <c r="GQ29" s="42"/>
      <c r="GR29" s="42"/>
      <c r="GS29" s="42"/>
      <c r="GT29" s="42"/>
      <c r="GU29" s="42"/>
    </row>
    <row r="30" spans="1:203" ht="9.75" customHeight="1">
      <c r="A30" s="512"/>
      <c r="B30" s="29"/>
      <c r="C30" s="31"/>
      <c r="D30" s="32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 s="35"/>
      <c r="T30" s="35"/>
      <c r="U30" s="35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36"/>
      <c r="AU30" s="37"/>
      <c r="AV30" s="3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9"/>
      <c r="CR30" s="40"/>
      <c r="CS30" s="40"/>
      <c r="CT30" s="1129"/>
      <c r="CU30" s="1129"/>
      <c r="CV30" s="1129"/>
      <c r="CW30" s="1129"/>
      <c r="CX30" s="1129"/>
      <c r="CY30" s="1129"/>
      <c r="CZ30" s="1129"/>
      <c r="DA30" s="1129"/>
      <c r="DB30" s="1129"/>
      <c r="DC30" s="1129"/>
      <c r="DD30" s="1129"/>
      <c r="DE30" s="1129"/>
      <c r="DF30" s="1129"/>
      <c r="DG30" s="1129"/>
      <c r="DH30" s="1129"/>
      <c r="DI30" s="1129"/>
      <c r="DJ30" s="1129"/>
      <c r="DK30" s="1129"/>
      <c r="DL30" s="1129"/>
      <c r="DM30" s="1129"/>
      <c r="DN30" s="1129"/>
      <c r="DO30" s="1129"/>
      <c r="DP30" s="1129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40"/>
      <c r="GD30" s="40"/>
      <c r="GE30" s="40"/>
      <c r="GF30" s="40"/>
      <c r="GG30" s="41"/>
      <c r="GH30" s="42"/>
      <c r="GI30" s="19"/>
      <c r="GJ30" s="19"/>
      <c r="GK30" s="19"/>
      <c r="GL30" s="66"/>
      <c r="GM30" s="22"/>
      <c r="GN30" s="13"/>
      <c r="GO30" s="13"/>
      <c r="GP30" s="13"/>
      <c r="GQ30" s="13"/>
      <c r="GR30" s="13"/>
      <c r="GS30" s="13"/>
      <c r="GT30" s="13"/>
      <c r="GU30" s="13"/>
    </row>
    <row r="31" spans="1:203" ht="15">
      <c r="A31" s="512" t="s">
        <v>28</v>
      </c>
      <c r="B31" s="67"/>
      <c r="C31" s="67"/>
      <c r="D31" s="32"/>
      <c r="E31" s="33" t="s">
        <v>71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68"/>
      <c r="S31" s="68"/>
      <c r="T31" s="68"/>
      <c r="U31" s="68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36"/>
      <c r="AU31" s="37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9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40"/>
      <c r="GE31" s="40"/>
      <c r="GF31" s="40"/>
      <c r="GG31" s="40"/>
      <c r="GH31" s="41"/>
      <c r="GI31" s="42"/>
      <c r="GJ31" s="19"/>
      <c r="GK31" s="19"/>
      <c r="GL31" s="19"/>
      <c r="GM31" s="19"/>
      <c r="GN31" s="30"/>
      <c r="GO31" s="30"/>
      <c r="GP31" s="30"/>
      <c r="GQ31" s="30"/>
      <c r="GR31" s="69"/>
      <c r="GS31" s="69"/>
      <c r="GT31" s="66"/>
      <c r="GU31" s="13"/>
    </row>
    <row r="32" spans="1:203" s="83" customFormat="1" ht="15" customHeight="1">
      <c r="A32" s="210"/>
      <c r="B32" s="70"/>
      <c r="C32" s="70"/>
      <c r="D32" s="71"/>
      <c r="E32" s="1095" t="s">
        <v>104</v>
      </c>
      <c r="F32" s="1096"/>
      <c r="G32" s="1096"/>
      <c r="H32" s="1096"/>
      <c r="I32" s="1096"/>
      <c r="J32" s="1096"/>
      <c r="K32" s="1096"/>
      <c r="L32" s="1096"/>
      <c r="M32" s="1097"/>
      <c r="N32" s="72"/>
      <c r="O32" s="71"/>
      <c r="P32" s="71"/>
      <c r="Q32" s="73"/>
      <c r="R32" s="1095" t="s">
        <v>69</v>
      </c>
      <c r="S32" s="1096"/>
      <c r="T32" s="1096"/>
      <c r="U32" s="1096"/>
      <c r="V32" s="1096"/>
      <c r="W32" s="1096"/>
      <c r="X32" s="1096"/>
      <c r="Y32" s="1097"/>
      <c r="Z32" s="1095" t="s">
        <v>70</v>
      </c>
      <c r="AA32" s="1096"/>
      <c r="AB32" s="1096"/>
      <c r="AC32" s="1096"/>
      <c r="AD32" s="1096"/>
      <c r="AE32" s="1096"/>
      <c r="AF32" s="1096"/>
      <c r="AG32" s="1097"/>
      <c r="AH32" s="1095" t="s">
        <v>21</v>
      </c>
      <c r="AI32" s="1096"/>
      <c r="AJ32" s="1096"/>
      <c r="AK32" s="1096"/>
      <c r="AL32" s="1096"/>
      <c r="AM32" s="1096"/>
      <c r="AN32" s="1096"/>
      <c r="AO32" s="1097"/>
      <c r="AP32" s="1095" t="s">
        <v>108</v>
      </c>
      <c r="AQ32" s="1096"/>
      <c r="AR32" s="1096"/>
      <c r="AS32" s="1096"/>
      <c r="AT32" s="1096"/>
      <c r="AU32" s="1096"/>
      <c r="AV32" s="1096"/>
      <c r="AW32" s="1096"/>
      <c r="AX32" s="1096"/>
      <c r="AY32" s="1096"/>
      <c r="AZ32" s="1096"/>
      <c r="BA32" s="1096"/>
      <c r="BB32" s="1096"/>
      <c r="BC32" s="1096"/>
      <c r="BD32" s="1096"/>
      <c r="BE32" s="1096"/>
      <c r="BF32" s="1096"/>
      <c r="BG32" s="1096"/>
      <c r="BH32" s="1096"/>
      <c r="BI32" s="1096"/>
      <c r="BJ32" s="1096"/>
      <c r="BK32" s="1096"/>
      <c r="BL32" s="1096"/>
      <c r="BM32" s="1097"/>
      <c r="BN32" s="1095" t="s">
        <v>74</v>
      </c>
      <c r="BO32" s="1096"/>
      <c r="BP32" s="1096"/>
      <c r="BQ32" s="1096"/>
      <c r="BR32" s="1096"/>
      <c r="BS32" s="1096"/>
      <c r="BT32" s="1096"/>
      <c r="BU32" s="1096"/>
      <c r="BV32" s="1096"/>
      <c r="BW32" s="1096"/>
      <c r="BX32" s="1097"/>
      <c r="BY32" s="74"/>
      <c r="BZ32" s="74"/>
      <c r="CA32" s="1095" t="s">
        <v>109</v>
      </c>
      <c r="CB32" s="1096"/>
      <c r="CC32" s="1096"/>
      <c r="CD32" s="1096"/>
      <c r="CE32" s="1096"/>
      <c r="CF32" s="1096"/>
      <c r="CG32" s="1096"/>
      <c r="CH32" s="1097"/>
      <c r="CI32" s="1095" t="s">
        <v>73</v>
      </c>
      <c r="CJ32" s="1096"/>
      <c r="CK32" s="1096"/>
      <c r="CL32" s="1096"/>
      <c r="CM32" s="1096"/>
      <c r="CN32" s="1096"/>
      <c r="CO32" s="1096"/>
      <c r="CP32" s="1097"/>
      <c r="CQ32" s="71"/>
      <c r="CR32" s="75"/>
      <c r="CS32" s="75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8"/>
      <c r="FU32" s="79"/>
      <c r="FV32" s="76"/>
      <c r="FW32" s="76"/>
      <c r="FX32" s="76"/>
      <c r="FY32" s="76"/>
      <c r="FZ32" s="76"/>
      <c r="GA32" s="76"/>
      <c r="GB32" s="80"/>
      <c r="GC32" s="81"/>
      <c r="GD32" s="82"/>
      <c r="GE32" s="82"/>
      <c r="GF32" s="82"/>
      <c r="GG32" s="82"/>
      <c r="GH32" s="78"/>
      <c r="GI32" s="79"/>
      <c r="GJ32" s="65"/>
      <c r="GK32" s="65"/>
      <c r="GL32" s="65"/>
      <c r="GM32" s="65"/>
      <c r="GN32" s="69"/>
      <c r="GO32" s="69"/>
      <c r="GP32" s="69"/>
      <c r="GQ32" s="69"/>
      <c r="GR32" s="49"/>
      <c r="GS32" s="48"/>
      <c r="GT32" s="66"/>
      <c r="GU32" s="76"/>
    </row>
    <row r="33" spans="1:203" ht="15">
      <c r="A33" s="84"/>
      <c r="B33" s="85"/>
      <c r="C33" s="85"/>
      <c r="D33" s="86"/>
      <c r="E33" s="1112">
        <v>42999</v>
      </c>
      <c r="F33" s="1113"/>
      <c r="G33" s="1113"/>
      <c r="H33" s="1113"/>
      <c r="I33" s="1113"/>
      <c r="J33" s="1113"/>
      <c r="K33" s="1113"/>
      <c r="L33" s="1113"/>
      <c r="M33" s="1114"/>
      <c r="N33" s="712"/>
      <c r="O33" s="713"/>
      <c r="P33" s="713"/>
      <c r="Q33" s="714"/>
      <c r="R33" s="780"/>
      <c r="S33" s="781"/>
      <c r="T33" s="781"/>
      <c r="U33" s="781"/>
      <c r="V33" s="781"/>
      <c r="W33" s="781"/>
      <c r="X33" s="781"/>
      <c r="Y33" s="782"/>
      <c r="Z33" s="780"/>
      <c r="AA33" s="781"/>
      <c r="AB33" s="781"/>
      <c r="AC33" s="781"/>
      <c r="AD33" s="781"/>
      <c r="AE33" s="781"/>
      <c r="AF33" s="781"/>
      <c r="AG33" s="782"/>
      <c r="AH33" s="780"/>
      <c r="AI33" s="781"/>
      <c r="AJ33" s="781"/>
      <c r="AK33" s="781"/>
      <c r="AL33" s="781"/>
      <c r="AM33" s="781"/>
      <c r="AN33" s="781"/>
      <c r="AO33" s="782"/>
      <c r="AP33" s="780"/>
      <c r="AQ33" s="781"/>
      <c r="AR33" s="781"/>
      <c r="AS33" s="781"/>
      <c r="AT33" s="781"/>
      <c r="AU33" s="781"/>
      <c r="AV33" s="781"/>
      <c r="AW33" s="782"/>
      <c r="AX33" s="780"/>
      <c r="AY33" s="781"/>
      <c r="AZ33" s="781"/>
      <c r="BA33" s="781"/>
      <c r="BB33" s="781"/>
      <c r="BC33" s="781"/>
      <c r="BD33" s="781"/>
      <c r="BE33" s="782"/>
      <c r="BF33" s="780"/>
      <c r="BG33" s="781"/>
      <c r="BH33" s="781"/>
      <c r="BI33" s="781"/>
      <c r="BJ33" s="781"/>
      <c r="BK33" s="781"/>
      <c r="BL33" s="781"/>
      <c r="BM33" s="782"/>
      <c r="BN33" s="780"/>
      <c r="BO33" s="781"/>
      <c r="BP33" s="781"/>
      <c r="BQ33" s="781"/>
      <c r="BR33" s="781"/>
      <c r="BS33" s="781"/>
      <c r="BT33" s="781"/>
      <c r="BU33" s="781"/>
      <c r="BV33" s="781"/>
      <c r="BW33" s="781"/>
      <c r="BX33" s="782"/>
      <c r="BY33" s="715"/>
      <c r="BZ33" s="715"/>
      <c r="CA33" s="766"/>
      <c r="CB33" s="766"/>
      <c r="CC33" s="766"/>
      <c r="CD33" s="766"/>
      <c r="CE33" s="766"/>
      <c r="CF33" s="766"/>
      <c r="CG33" s="766"/>
      <c r="CH33" s="766"/>
      <c r="CI33" s="770"/>
      <c r="CJ33" s="771"/>
      <c r="CK33" s="771"/>
      <c r="CL33" s="771"/>
      <c r="CM33" s="771"/>
      <c r="CN33" s="771"/>
      <c r="CO33" s="771"/>
      <c r="CP33" s="772"/>
      <c r="CQ33" s="87"/>
      <c r="CR33" s="88"/>
      <c r="CS33" s="89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90"/>
      <c r="FT33" s="41"/>
      <c r="FU33" s="42"/>
      <c r="FV33" s="13"/>
      <c r="FW33" s="13"/>
      <c r="FX33" s="13"/>
      <c r="FY33" s="13"/>
      <c r="FZ33" s="13"/>
      <c r="GA33" s="13"/>
      <c r="GB33" s="91"/>
      <c r="GC33" s="92"/>
      <c r="GD33" s="93"/>
      <c r="GE33" s="93"/>
      <c r="GF33" s="93"/>
      <c r="GG33" s="93"/>
      <c r="GH33" s="41"/>
      <c r="GI33" s="42"/>
      <c r="GJ33" s="65"/>
      <c r="GK33" s="65"/>
      <c r="GL33" s="65"/>
      <c r="GM33" s="65"/>
      <c r="GN33" s="69"/>
      <c r="GO33" s="69"/>
      <c r="GP33" s="69"/>
      <c r="GQ33" s="69"/>
      <c r="GR33" s="20"/>
      <c r="GS33" s="19"/>
      <c r="GT33" s="66"/>
      <c r="GU33" s="13"/>
    </row>
    <row r="34" spans="1:203" ht="21" customHeight="1">
      <c r="A34" s="512" t="s">
        <v>52</v>
      </c>
      <c r="B34" s="94"/>
      <c r="C34" s="94"/>
      <c r="D34" s="95"/>
      <c r="E34" s="96" t="s">
        <v>112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39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40"/>
      <c r="GE34" s="40"/>
      <c r="GF34" s="40"/>
      <c r="GG34" s="40"/>
      <c r="GH34" s="41"/>
      <c r="GI34" s="42"/>
      <c r="GJ34" s="19"/>
      <c r="GK34" s="19"/>
      <c r="GL34" s="19"/>
      <c r="GM34" s="19"/>
      <c r="GN34" s="30"/>
      <c r="GO34" s="30"/>
      <c r="GP34" s="30"/>
      <c r="GQ34" s="30"/>
      <c r="GR34" s="69"/>
      <c r="GS34" s="69"/>
      <c r="GT34" s="66"/>
      <c r="GU34" s="13"/>
    </row>
    <row r="35" spans="1:203" ht="15" customHeight="1">
      <c r="A35" s="84"/>
      <c r="B35" s="85"/>
      <c r="C35" s="85"/>
      <c r="D35" s="86"/>
      <c r="E35" s="98"/>
      <c r="F35" s="98"/>
      <c r="G35" s="98"/>
      <c r="H35" s="98"/>
      <c r="I35" s="1085" t="s">
        <v>110</v>
      </c>
      <c r="J35" s="1085"/>
      <c r="K35" s="1085"/>
      <c r="L35" s="1085"/>
      <c r="M35" s="1091"/>
      <c r="N35" s="770"/>
      <c r="O35" s="771"/>
      <c r="P35" s="771"/>
      <c r="Q35" s="771"/>
      <c r="R35" s="771"/>
      <c r="S35" s="771"/>
      <c r="T35" s="771"/>
      <c r="U35" s="771"/>
      <c r="V35" s="772"/>
      <c r="W35" s="766"/>
      <c r="X35" s="766"/>
      <c r="Y35" s="766"/>
      <c r="Z35" s="766"/>
      <c r="AA35" s="766"/>
      <c r="AB35" s="766"/>
      <c r="AC35" s="766"/>
      <c r="AD35" s="766"/>
      <c r="AE35" s="766"/>
      <c r="AF35" s="766"/>
      <c r="AG35" s="766"/>
      <c r="AH35" s="766"/>
      <c r="AI35" s="766"/>
      <c r="AJ35" s="766"/>
      <c r="AK35" s="766"/>
      <c r="AL35" s="766"/>
      <c r="AM35" s="766"/>
      <c r="AN35" s="766"/>
      <c r="AO35" s="766"/>
      <c r="AP35" s="766"/>
      <c r="AQ35" s="766"/>
      <c r="AR35" s="766"/>
      <c r="AS35" s="766"/>
      <c r="AT35" s="766"/>
      <c r="AU35" s="766"/>
      <c r="AV35" s="766"/>
      <c r="AW35" s="766"/>
      <c r="AX35" s="766"/>
      <c r="AY35" s="766"/>
      <c r="AZ35" s="766"/>
      <c r="BA35" s="766"/>
      <c r="BB35" s="766"/>
      <c r="BC35" s="766"/>
      <c r="BD35" s="766"/>
      <c r="BE35" s="766"/>
      <c r="BF35" s="766"/>
      <c r="BG35" s="766"/>
      <c r="BH35" s="766"/>
      <c r="BI35" s="766"/>
      <c r="BJ35" s="766"/>
      <c r="BK35" s="766"/>
      <c r="BL35" s="766"/>
      <c r="BM35" s="766"/>
      <c r="BN35" s="766"/>
      <c r="BO35" s="766"/>
      <c r="BP35" s="766"/>
      <c r="BQ35" s="766"/>
      <c r="BR35" s="766"/>
      <c r="BS35" s="766"/>
      <c r="BT35" s="766"/>
      <c r="BU35" s="766"/>
      <c r="BV35" s="766"/>
      <c r="BW35" s="766"/>
      <c r="BX35" s="766"/>
      <c r="BY35" s="766"/>
      <c r="BZ35" s="766"/>
      <c r="CA35" s="766"/>
      <c r="CB35" s="766"/>
      <c r="CC35" s="766"/>
      <c r="CD35" s="766"/>
      <c r="CE35" s="766"/>
      <c r="CF35" s="766"/>
      <c r="CG35" s="766"/>
      <c r="CH35" s="1136" t="s">
        <v>8</v>
      </c>
      <c r="CI35" s="1136"/>
      <c r="CJ35" s="1136"/>
      <c r="CK35" s="1136"/>
      <c r="CL35" s="1136"/>
      <c r="CM35" s="1136"/>
      <c r="CN35" s="1136"/>
      <c r="CO35" s="1136"/>
      <c r="CP35" s="1136"/>
      <c r="CQ35" s="87"/>
      <c r="CR35" s="88"/>
      <c r="CS35" s="89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90"/>
      <c r="FT35" s="41"/>
      <c r="FU35" s="42"/>
      <c r="FV35" s="13"/>
      <c r="FW35" s="13"/>
      <c r="FX35" s="13"/>
      <c r="FY35" s="13"/>
      <c r="FZ35" s="13"/>
      <c r="GA35" s="13"/>
      <c r="GB35" s="91"/>
      <c r="GC35" s="92"/>
      <c r="GD35" s="93"/>
      <c r="GE35" s="93"/>
      <c r="GF35" s="93"/>
      <c r="GG35" s="93"/>
      <c r="GH35" s="41"/>
      <c r="GI35" s="42"/>
      <c r="GJ35" s="65"/>
      <c r="GK35" s="65"/>
      <c r="GL35" s="65"/>
      <c r="GM35" s="65"/>
      <c r="GN35" s="69"/>
      <c r="GO35" s="69"/>
      <c r="GP35" s="69"/>
      <c r="GQ35" s="69"/>
      <c r="GR35" s="20"/>
      <c r="GS35" s="19"/>
      <c r="GT35" s="66"/>
      <c r="GU35" s="13"/>
    </row>
    <row r="36" spans="1:203" ht="16.5" customHeight="1">
      <c r="A36" s="84"/>
      <c r="B36" s="85"/>
      <c r="C36" s="85"/>
      <c r="D36" s="86"/>
      <c r="E36" s="99"/>
      <c r="F36" s="99"/>
      <c r="G36" s="99"/>
      <c r="H36" s="99"/>
      <c r="I36" s="1085" t="s">
        <v>111</v>
      </c>
      <c r="J36" s="1085"/>
      <c r="K36" s="1085"/>
      <c r="L36" s="1085"/>
      <c r="M36" s="1091"/>
      <c r="N36" s="796"/>
      <c r="O36" s="796"/>
      <c r="P36" s="796"/>
      <c r="Q36" s="796"/>
      <c r="R36" s="796"/>
      <c r="S36" s="796"/>
      <c r="T36" s="796"/>
      <c r="U36" s="796"/>
      <c r="V36" s="796"/>
      <c r="W36" s="796"/>
      <c r="X36" s="796"/>
      <c r="Y36" s="796"/>
      <c r="Z36" s="796"/>
      <c r="AA36" s="796"/>
      <c r="AB36" s="796"/>
      <c r="AC36" s="796"/>
      <c r="AD36" s="796"/>
      <c r="AE36" s="796"/>
      <c r="AF36" s="796"/>
      <c r="AG36" s="796"/>
      <c r="AH36" s="796"/>
      <c r="AI36" s="796"/>
      <c r="AJ36" s="796"/>
      <c r="AK36" s="796"/>
      <c r="AL36" s="796"/>
      <c r="AM36" s="796"/>
      <c r="AN36" s="796"/>
      <c r="AO36" s="796"/>
      <c r="AP36" s="796"/>
      <c r="AQ36" s="796"/>
      <c r="AR36" s="796"/>
      <c r="AS36" s="796"/>
      <c r="AT36" s="796"/>
      <c r="AU36" s="796"/>
      <c r="AV36" s="796"/>
      <c r="AW36" s="796"/>
      <c r="AX36" s="796"/>
      <c r="AY36" s="796"/>
      <c r="AZ36" s="796"/>
      <c r="BA36" s="796"/>
      <c r="BB36" s="796"/>
      <c r="BC36" s="796"/>
      <c r="BD36" s="796"/>
      <c r="BE36" s="796"/>
      <c r="BF36" s="796"/>
      <c r="BG36" s="796"/>
      <c r="BH36" s="796"/>
      <c r="BI36" s="796"/>
      <c r="BJ36" s="796"/>
      <c r="BK36" s="796"/>
      <c r="BL36" s="796"/>
      <c r="BM36" s="796"/>
      <c r="BN36" s="796"/>
      <c r="BO36" s="796"/>
      <c r="BP36" s="796"/>
      <c r="BQ36" s="796"/>
      <c r="BR36" s="796"/>
      <c r="BS36" s="796"/>
      <c r="BT36" s="796"/>
      <c r="BU36" s="796"/>
      <c r="BV36" s="796"/>
      <c r="BW36" s="796"/>
      <c r="BX36" s="796"/>
      <c r="BY36" s="796"/>
      <c r="BZ36" s="796"/>
      <c r="CA36" s="796"/>
      <c r="CB36" s="796"/>
      <c r="CC36" s="796"/>
      <c r="CD36" s="796"/>
      <c r="CE36" s="796"/>
      <c r="CF36" s="796"/>
      <c r="CG36" s="796"/>
      <c r="CH36" s="794">
        <f>SUM(N36:CG36)</f>
        <v>0</v>
      </c>
      <c r="CI36" s="794"/>
      <c r="CJ36" s="794"/>
      <c r="CK36" s="794"/>
      <c r="CL36" s="794"/>
      <c r="CM36" s="794"/>
      <c r="CN36" s="794"/>
      <c r="CO36" s="794"/>
      <c r="CP36" s="794"/>
      <c r="CQ36" s="29"/>
      <c r="CR36" s="13"/>
      <c r="CS36" s="89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90"/>
      <c r="FT36" s="41"/>
      <c r="FU36" s="42"/>
      <c r="FV36" s="13"/>
      <c r="FW36" s="13"/>
      <c r="FX36" s="13"/>
      <c r="FY36" s="13"/>
      <c r="FZ36" s="13"/>
      <c r="GA36" s="13"/>
      <c r="GB36" s="91"/>
      <c r="GC36" s="92"/>
      <c r="GD36" s="93"/>
      <c r="GE36" s="93"/>
      <c r="GF36" s="93"/>
      <c r="GG36" s="93"/>
      <c r="GH36" s="41"/>
      <c r="GI36" s="42"/>
      <c r="GJ36" s="65"/>
      <c r="GK36" s="65"/>
      <c r="GL36" s="65"/>
      <c r="GM36" s="65"/>
      <c r="GN36" s="69"/>
      <c r="GO36" s="69"/>
      <c r="GP36" s="69"/>
      <c r="GQ36" s="69"/>
      <c r="GR36" s="20"/>
      <c r="GS36" s="19"/>
      <c r="GT36" s="66"/>
      <c r="GU36" s="13"/>
    </row>
    <row r="37" spans="1:203" ht="19.5" customHeight="1">
      <c r="A37" s="512" t="s">
        <v>53</v>
      </c>
      <c r="B37" s="94"/>
      <c r="C37" s="94"/>
      <c r="D37" s="95"/>
      <c r="E37" s="96" t="s">
        <v>96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39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40"/>
      <c r="GE37" s="40"/>
      <c r="GF37" s="40"/>
      <c r="GG37" s="40"/>
      <c r="GH37" s="41"/>
      <c r="GI37" s="42"/>
      <c r="GJ37" s="19"/>
      <c r="GK37" s="19"/>
      <c r="GL37" s="19"/>
      <c r="GM37" s="19"/>
      <c r="GN37" s="30"/>
      <c r="GO37" s="30"/>
      <c r="GP37" s="30"/>
      <c r="GQ37" s="30"/>
      <c r="GR37" s="69"/>
      <c r="GS37" s="69"/>
      <c r="GT37" s="66"/>
      <c r="GU37" s="13"/>
    </row>
    <row r="38" spans="1:203" ht="15" customHeight="1">
      <c r="A38" s="84"/>
      <c r="B38" s="85"/>
      <c r="C38" s="85"/>
      <c r="D38" s="86"/>
      <c r="E38" s="98"/>
      <c r="F38" s="98"/>
      <c r="G38" s="98"/>
      <c r="H38" s="98"/>
      <c r="I38" s="1085" t="s">
        <v>110</v>
      </c>
      <c r="J38" s="1085"/>
      <c r="K38" s="1085"/>
      <c r="L38" s="1085"/>
      <c r="M38" s="1091"/>
      <c r="N38" s="770"/>
      <c r="O38" s="771"/>
      <c r="P38" s="771"/>
      <c r="Q38" s="771"/>
      <c r="R38" s="771"/>
      <c r="S38" s="771"/>
      <c r="T38" s="771"/>
      <c r="U38" s="771"/>
      <c r="V38" s="772"/>
      <c r="W38" s="766"/>
      <c r="X38" s="766"/>
      <c r="Y38" s="766"/>
      <c r="Z38" s="766"/>
      <c r="AA38" s="766"/>
      <c r="AB38" s="766"/>
      <c r="AC38" s="766"/>
      <c r="AD38" s="766"/>
      <c r="AE38" s="766"/>
      <c r="AF38" s="766"/>
      <c r="AG38" s="766"/>
      <c r="AH38" s="766"/>
      <c r="AI38" s="766"/>
      <c r="AJ38" s="766"/>
      <c r="AK38" s="766"/>
      <c r="AL38" s="766"/>
      <c r="AM38" s="766"/>
      <c r="AN38" s="766"/>
      <c r="AO38" s="766"/>
      <c r="AP38" s="766"/>
      <c r="AQ38" s="766"/>
      <c r="AR38" s="766"/>
      <c r="AS38" s="766"/>
      <c r="AT38" s="766"/>
      <c r="AU38" s="766"/>
      <c r="AV38" s="766"/>
      <c r="AW38" s="766"/>
      <c r="AX38" s="766"/>
      <c r="AY38" s="766"/>
      <c r="AZ38" s="766"/>
      <c r="BA38" s="766"/>
      <c r="BB38" s="766"/>
      <c r="BC38" s="766"/>
      <c r="BD38" s="766"/>
      <c r="BE38" s="766"/>
      <c r="BF38" s="766"/>
      <c r="BG38" s="766"/>
      <c r="BH38" s="766"/>
      <c r="BI38" s="766"/>
      <c r="BJ38" s="766"/>
      <c r="BK38" s="766"/>
      <c r="BL38" s="766"/>
      <c r="BM38" s="766"/>
      <c r="BN38" s="766"/>
      <c r="BO38" s="766"/>
      <c r="BP38" s="766"/>
      <c r="BQ38" s="766"/>
      <c r="BR38" s="766"/>
      <c r="BS38" s="766"/>
      <c r="BT38" s="766"/>
      <c r="BU38" s="766"/>
      <c r="BV38" s="766"/>
      <c r="BW38" s="766"/>
      <c r="BX38" s="766"/>
      <c r="BY38" s="766"/>
      <c r="BZ38" s="766"/>
      <c r="CA38" s="766"/>
      <c r="CB38" s="766"/>
      <c r="CC38" s="766"/>
      <c r="CD38" s="766"/>
      <c r="CE38" s="766"/>
      <c r="CF38" s="766"/>
      <c r="CG38" s="766"/>
      <c r="CH38" s="1136" t="s">
        <v>8</v>
      </c>
      <c r="CI38" s="1136"/>
      <c r="CJ38" s="1136"/>
      <c r="CK38" s="1136"/>
      <c r="CL38" s="1136"/>
      <c r="CM38" s="1136"/>
      <c r="CN38" s="1136"/>
      <c r="CO38" s="1136"/>
      <c r="CP38" s="1136"/>
      <c r="CQ38" s="87"/>
      <c r="CR38" s="88"/>
      <c r="CS38" s="89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90"/>
      <c r="FT38" s="41"/>
      <c r="FU38" s="42"/>
      <c r="FV38" s="13"/>
      <c r="FW38" s="13"/>
      <c r="FX38" s="13"/>
      <c r="FY38" s="13"/>
      <c r="FZ38" s="13"/>
      <c r="GA38" s="13"/>
      <c r="GB38" s="91"/>
      <c r="GC38" s="92"/>
      <c r="GD38" s="93"/>
      <c r="GE38" s="93"/>
      <c r="GF38" s="93"/>
      <c r="GG38" s="93"/>
      <c r="GH38" s="41"/>
      <c r="GI38" s="42"/>
      <c r="GJ38" s="65"/>
      <c r="GK38" s="65"/>
      <c r="GL38" s="65"/>
      <c r="GM38" s="65"/>
      <c r="GN38" s="69"/>
      <c r="GO38" s="69"/>
      <c r="GP38" s="69"/>
      <c r="GQ38" s="69"/>
      <c r="GR38" s="20"/>
      <c r="GS38" s="19"/>
      <c r="GT38" s="66"/>
      <c r="GU38" s="13"/>
    </row>
    <row r="39" spans="1:203" ht="16.5" customHeight="1">
      <c r="A39" s="84"/>
      <c r="B39" s="85"/>
      <c r="C39" s="85"/>
      <c r="D39" s="86"/>
      <c r="E39" s="99"/>
      <c r="F39" s="99"/>
      <c r="G39" s="99"/>
      <c r="H39" s="99"/>
      <c r="I39" s="1085" t="s">
        <v>111</v>
      </c>
      <c r="J39" s="1085"/>
      <c r="K39" s="1085"/>
      <c r="L39" s="1085"/>
      <c r="M39" s="1091"/>
      <c r="N39" s="796"/>
      <c r="O39" s="796"/>
      <c r="P39" s="796"/>
      <c r="Q39" s="796"/>
      <c r="R39" s="796"/>
      <c r="S39" s="796"/>
      <c r="T39" s="796"/>
      <c r="U39" s="796"/>
      <c r="V39" s="796"/>
      <c r="W39" s="796"/>
      <c r="X39" s="796"/>
      <c r="Y39" s="796"/>
      <c r="Z39" s="796"/>
      <c r="AA39" s="796"/>
      <c r="AB39" s="796"/>
      <c r="AC39" s="796"/>
      <c r="AD39" s="796"/>
      <c r="AE39" s="796"/>
      <c r="AF39" s="796"/>
      <c r="AG39" s="796"/>
      <c r="AH39" s="796"/>
      <c r="AI39" s="796"/>
      <c r="AJ39" s="796"/>
      <c r="AK39" s="796"/>
      <c r="AL39" s="796"/>
      <c r="AM39" s="796"/>
      <c r="AN39" s="796"/>
      <c r="AO39" s="796"/>
      <c r="AP39" s="796"/>
      <c r="AQ39" s="796"/>
      <c r="AR39" s="796"/>
      <c r="AS39" s="796"/>
      <c r="AT39" s="796"/>
      <c r="AU39" s="796"/>
      <c r="AV39" s="796"/>
      <c r="AW39" s="796"/>
      <c r="AX39" s="796"/>
      <c r="AY39" s="796"/>
      <c r="AZ39" s="796"/>
      <c r="BA39" s="796"/>
      <c r="BB39" s="796"/>
      <c r="BC39" s="796"/>
      <c r="BD39" s="796"/>
      <c r="BE39" s="796"/>
      <c r="BF39" s="796"/>
      <c r="BG39" s="796"/>
      <c r="BH39" s="796"/>
      <c r="BI39" s="796"/>
      <c r="BJ39" s="796"/>
      <c r="BK39" s="796"/>
      <c r="BL39" s="796"/>
      <c r="BM39" s="796"/>
      <c r="BN39" s="796"/>
      <c r="BO39" s="796"/>
      <c r="BP39" s="796"/>
      <c r="BQ39" s="796"/>
      <c r="BR39" s="796"/>
      <c r="BS39" s="796"/>
      <c r="BT39" s="796"/>
      <c r="BU39" s="796"/>
      <c r="BV39" s="796"/>
      <c r="BW39" s="796"/>
      <c r="BX39" s="796"/>
      <c r="BY39" s="796"/>
      <c r="BZ39" s="796"/>
      <c r="CA39" s="796"/>
      <c r="CB39" s="796"/>
      <c r="CC39" s="796"/>
      <c r="CD39" s="796"/>
      <c r="CE39" s="796"/>
      <c r="CF39" s="796"/>
      <c r="CG39" s="796"/>
      <c r="CH39" s="794">
        <f>SUM(N39:CG39)</f>
        <v>0</v>
      </c>
      <c r="CI39" s="794"/>
      <c r="CJ39" s="794"/>
      <c r="CK39" s="794"/>
      <c r="CL39" s="794"/>
      <c r="CM39" s="794"/>
      <c r="CN39" s="794"/>
      <c r="CO39" s="794"/>
      <c r="CP39" s="794"/>
      <c r="CQ39" s="29"/>
      <c r="CR39" s="13"/>
      <c r="CS39" s="89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90"/>
      <c r="FT39" s="41"/>
      <c r="FU39" s="42"/>
      <c r="FV39" s="13"/>
      <c r="FW39" s="13"/>
      <c r="FX39" s="13"/>
      <c r="FY39" s="13"/>
      <c r="FZ39" s="13"/>
      <c r="GA39" s="13"/>
      <c r="GB39" s="91"/>
      <c r="GC39" s="92"/>
      <c r="GD39" s="93"/>
      <c r="GE39" s="93"/>
      <c r="GF39" s="93"/>
      <c r="GG39" s="93"/>
      <c r="GH39" s="41"/>
      <c r="GI39" s="42"/>
      <c r="GJ39" s="65"/>
      <c r="GK39" s="65"/>
      <c r="GL39" s="65"/>
      <c r="GM39" s="65"/>
      <c r="GN39" s="69"/>
      <c r="GO39" s="69"/>
      <c r="GP39" s="69"/>
      <c r="GQ39" s="69"/>
      <c r="GR39" s="20"/>
      <c r="GS39" s="19"/>
      <c r="GT39" s="66"/>
      <c r="GU39" s="13"/>
    </row>
    <row r="40" spans="1:203" ht="19.5" customHeight="1">
      <c r="A40" s="512" t="s">
        <v>114</v>
      </c>
      <c r="B40" s="94"/>
      <c r="C40" s="94"/>
      <c r="D40" s="95"/>
      <c r="E40" s="96" t="s">
        <v>113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39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40"/>
      <c r="GE40" s="40"/>
      <c r="GF40" s="40"/>
      <c r="GG40" s="40"/>
      <c r="GH40" s="41"/>
      <c r="GI40" s="42"/>
      <c r="GJ40" s="19"/>
      <c r="GK40" s="19"/>
      <c r="GL40" s="19"/>
      <c r="GM40" s="19"/>
      <c r="GN40" s="30"/>
      <c r="GO40" s="30"/>
      <c r="GP40" s="30"/>
      <c r="GQ40" s="30"/>
      <c r="GR40" s="69"/>
      <c r="GS40" s="69"/>
      <c r="GT40" s="66"/>
      <c r="GU40" s="13"/>
    </row>
    <row r="41" spans="1:203" ht="15" customHeight="1">
      <c r="A41" s="84"/>
      <c r="B41" s="85"/>
      <c r="C41" s="85"/>
      <c r="D41" s="86"/>
      <c r="E41" s="98"/>
      <c r="F41" s="98"/>
      <c r="G41" s="98"/>
      <c r="H41" s="98"/>
      <c r="I41" s="1085" t="s">
        <v>110</v>
      </c>
      <c r="J41" s="1085"/>
      <c r="K41" s="1085"/>
      <c r="L41" s="1085"/>
      <c r="M41" s="1091"/>
      <c r="N41" s="770"/>
      <c r="O41" s="771"/>
      <c r="P41" s="771"/>
      <c r="Q41" s="771"/>
      <c r="R41" s="771"/>
      <c r="S41" s="771"/>
      <c r="T41" s="771"/>
      <c r="U41" s="771"/>
      <c r="V41" s="772"/>
      <c r="W41" s="766"/>
      <c r="X41" s="766"/>
      <c r="Y41" s="766"/>
      <c r="Z41" s="766"/>
      <c r="AA41" s="766"/>
      <c r="AB41" s="766"/>
      <c r="AC41" s="766"/>
      <c r="AD41" s="766"/>
      <c r="AE41" s="766"/>
      <c r="AF41" s="766"/>
      <c r="AG41" s="766"/>
      <c r="AH41" s="766"/>
      <c r="AI41" s="766"/>
      <c r="AJ41" s="766"/>
      <c r="AK41" s="766"/>
      <c r="AL41" s="766"/>
      <c r="AM41" s="766"/>
      <c r="AN41" s="766"/>
      <c r="AO41" s="766"/>
      <c r="AP41" s="766"/>
      <c r="AQ41" s="766"/>
      <c r="AR41" s="766"/>
      <c r="AS41" s="766"/>
      <c r="AT41" s="766"/>
      <c r="AU41" s="766"/>
      <c r="AV41" s="766"/>
      <c r="AW41" s="766"/>
      <c r="AX41" s="766"/>
      <c r="AY41" s="766"/>
      <c r="AZ41" s="766"/>
      <c r="BA41" s="766"/>
      <c r="BB41" s="766"/>
      <c r="BC41" s="766"/>
      <c r="BD41" s="766"/>
      <c r="BE41" s="766"/>
      <c r="BF41" s="766"/>
      <c r="BG41" s="766"/>
      <c r="BH41" s="766"/>
      <c r="BI41" s="766"/>
      <c r="BJ41" s="766"/>
      <c r="BK41" s="766"/>
      <c r="BL41" s="766"/>
      <c r="BM41" s="766"/>
      <c r="BN41" s="766"/>
      <c r="BO41" s="766"/>
      <c r="BP41" s="766"/>
      <c r="BQ41" s="766"/>
      <c r="BR41" s="766"/>
      <c r="BS41" s="766"/>
      <c r="BT41" s="766"/>
      <c r="BU41" s="766"/>
      <c r="BV41" s="766"/>
      <c r="BW41" s="766"/>
      <c r="BX41" s="766"/>
      <c r="BY41" s="766"/>
      <c r="BZ41" s="766"/>
      <c r="CA41" s="766"/>
      <c r="CB41" s="766"/>
      <c r="CC41" s="766"/>
      <c r="CD41" s="766"/>
      <c r="CE41" s="766"/>
      <c r="CF41" s="766"/>
      <c r="CG41" s="766"/>
      <c r="CH41" s="1136" t="s">
        <v>8</v>
      </c>
      <c r="CI41" s="1136"/>
      <c r="CJ41" s="1136"/>
      <c r="CK41" s="1136"/>
      <c r="CL41" s="1136"/>
      <c r="CM41" s="1136"/>
      <c r="CN41" s="1136"/>
      <c r="CO41" s="1136"/>
      <c r="CP41" s="1136"/>
      <c r="CQ41" s="87"/>
      <c r="CR41" s="88"/>
      <c r="CS41" s="89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90"/>
      <c r="FT41" s="41"/>
      <c r="FU41" s="42"/>
      <c r="FV41" s="13"/>
      <c r="FW41" s="13"/>
      <c r="FX41" s="13"/>
      <c r="FY41" s="13"/>
      <c r="FZ41" s="13"/>
      <c r="GA41" s="13"/>
      <c r="GB41" s="91"/>
      <c r="GC41" s="92"/>
      <c r="GD41" s="93"/>
      <c r="GE41" s="93"/>
      <c r="GF41" s="93"/>
      <c r="GG41" s="93"/>
      <c r="GH41" s="41"/>
      <c r="GI41" s="42"/>
      <c r="GJ41" s="65"/>
      <c r="GK41" s="65"/>
      <c r="GL41" s="65"/>
      <c r="GM41" s="65"/>
      <c r="GN41" s="69"/>
      <c r="GO41" s="69"/>
      <c r="GP41" s="69"/>
      <c r="GQ41" s="69"/>
      <c r="GR41" s="20"/>
      <c r="GS41" s="19"/>
      <c r="GT41" s="66"/>
      <c r="GU41" s="13"/>
    </row>
    <row r="42" spans="1:203" ht="16.5" customHeight="1">
      <c r="A42" s="84"/>
      <c r="B42" s="85"/>
      <c r="C42" s="85"/>
      <c r="D42" s="86"/>
      <c r="E42" s="99"/>
      <c r="F42" s="99"/>
      <c r="G42" s="99"/>
      <c r="H42" s="99"/>
      <c r="I42" s="1085" t="s">
        <v>111</v>
      </c>
      <c r="J42" s="1085"/>
      <c r="K42" s="1085"/>
      <c r="L42" s="1085"/>
      <c r="M42" s="1091"/>
      <c r="N42" s="796"/>
      <c r="O42" s="796"/>
      <c r="P42" s="796"/>
      <c r="Q42" s="796"/>
      <c r="R42" s="796"/>
      <c r="S42" s="796"/>
      <c r="T42" s="796"/>
      <c r="U42" s="796"/>
      <c r="V42" s="796"/>
      <c r="W42" s="796"/>
      <c r="X42" s="796"/>
      <c r="Y42" s="796"/>
      <c r="Z42" s="796"/>
      <c r="AA42" s="796"/>
      <c r="AB42" s="796"/>
      <c r="AC42" s="796"/>
      <c r="AD42" s="796"/>
      <c r="AE42" s="796"/>
      <c r="AF42" s="796"/>
      <c r="AG42" s="796"/>
      <c r="AH42" s="796"/>
      <c r="AI42" s="796"/>
      <c r="AJ42" s="796"/>
      <c r="AK42" s="796"/>
      <c r="AL42" s="796"/>
      <c r="AM42" s="796"/>
      <c r="AN42" s="796"/>
      <c r="AO42" s="796"/>
      <c r="AP42" s="796"/>
      <c r="AQ42" s="796"/>
      <c r="AR42" s="796"/>
      <c r="AS42" s="796"/>
      <c r="AT42" s="796"/>
      <c r="AU42" s="796"/>
      <c r="AV42" s="796"/>
      <c r="AW42" s="796"/>
      <c r="AX42" s="796"/>
      <c r="AY42" s="796"/>
      <c r="AZ42" s="796"/>
      <c r="BA42" s="796"/>
      <c r="BB42" s="796"/>
      <c r="BC42" s="796"/>
      <c r="BD42" s="796"/>
      <c r="BE42" s="796"/>
      <c r="BF42" s="796"/>
      <c r="BG42" s="796"/>
      <c r="BH42" s="796"/>
      <c r="BI42" s="796"/>
      <c r="BJ42" s="796"/>
      <c r="BK42" s="796"/>
      <c r="BL42" s="796"/>
      <c r="BM42" s="796"/>
      <c r="BN42" s="796"/>
      <c r="BO42" s="796"/>
      <c r="BP42" s="796"/>
      <c r="BQ42" s="796"/>
      <c r="BR42" s="796"/>
      <c r="BS42" s="796"/>
      <c r="BT42" s="796"/>
      <c r="BU42" s="796"/>
      <c r="BV42" s="796"/>
      <c r="BW42" s="796"/>
      <c r="BX42" s="796"/>
      <c r="BY42" s="796"/>
      <c r="BZ42" s="796"/>
      <c r="CA42" s="796"/>
      <c r="CB42" s="796"/>
      <c r="CC42" s="796"/>
      <c r="CD42" s="796"/>
      <c r="CE42" s="796"/>
      <c r="CF42" s="796"/>
      <c r="CG42" s="796"/>
      <c r="CH42" s="794">
        <f>SUM(N42:CG42)</f>
        <v>0</v>
      </c>
      <c r="CI42" s="794"/>
      <c r="CJ42" s="794"/>
      <c r="CK42" s="794"/>
      <c r="CL42" s="794"/>
      <c r="CM42" s="794"/>
      <c r="CN42" s="794"/>
      <c r="CO42" s="794"/>
      <c r="CP42" s="794"/>
      <c r="CQ42" s="29"/>
      <c r="CR42" s="13"/>
      <c r="CS42" s="89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90"/>
      <c r="FT42" s="41"/>
      <c r="FU42" s="42"/>
      <c r="FV42" s="13"/>
      <c r="FW42" s="13"/>
      <c r="FX42" s="13"/>
      <c r="FY42" s="13"/>
      <c r="FZ42" s="13"/>
      <c r="GA42" s="13"/>
      <c r="GB42" s="91"/>
      <c r="GC42" s="92"/>
      <c r="GD42" s="93"/>
      <c r="GE42" s="93"/>
      <c r="GF42" s="93"/>
      <c r="GG42" s="93"/>
      <c r="GH42" s="41"/>
      <c r="GI42" s="42"/>
      <c r="GJ42" s="65"/>
      <c r="GK42" s="65"/>
      <c r="GL42" s="65"/>
      <c r="GM42" s="65"/>
      <c r="GN42" s="69"/>
      <c r="GO42" s="69"/>
      <c r="GP42" s="69"/>
      <c r="GQ42" s="69"/>
      <c r="GR42" s="20"/>
      <c r="GS42" s="19"/>
      <c r="GT42" s="66"/>
      <c r="GU42" s="13"/>
    </row>
    <row r="43" spans="1:203" ht="20.25" customHeight="1">
      <c r="A43" s="512"/>
      <c r="B43" s="29"/>
      <c r="C43" s="29"/>
      <c r="D43" s="31"/>
      <c r="E43" s="32"/>
      <c r="F43" s="1333" t="str">
        <f>IF(R48&lt;=0,"attenzione: la differenza deve risultare uguale o maggiore di zero. Occorre aumentare il personale interno.","")</f>
        <v>attenzione: la differenza deve risultare uguale o maggiore di zero. Occorre aumentare il personale interno.</v>
      </c>
      <c r="G43" s="1333"/>
      <c r="H43" s="1333"/>
      <c r="I43" s="1333"/>
      <c r="J43" s="1333"/>
      <c r="K43" s="1333"/>
      <c r="L43" s="1333"/>
      <c r="M43" s="1333"/>
      <c r="N43" s="1333"/>
      <c r="O43" s="1333"/>
      <c r="P43" s="1333"/>
      <c r="Q43" s="1333"/>
      <c r="R43" s="1333"/>
      <c r="S43" s="1333"/>
      <c r="T43" s="1333"/>
      <c r="U43" s="1333"/>
      <c r="V43" s="1333"/>
      <c r="W43" s="1333"/>
      <c r="X43" s="1333"/>
      <c r="Y43" s="1333"/>
      <c r="Z43" s="1333"/>
      <c r="AA43" s="1333"/>
      <c r="AB43" s="1333"/>
      <c r="AC43" s="1333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36"/>
      <c r="AV43" s="37"/>
      <c r="AW43" s="37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86"/>
      <c r="CA43" s="86"/>
      <c r="CB43" s="86"/>
      <c r="CC43" s="86"/>
      <c r="CD43" s="86"/>
      <c r="CE43" s="86"/>
      <c r="CF43" s="100"/>
      <c r="CG43" s="100"/>
      <c r="CH43" s="100"/>
      <c r="CI43" s="100"/>
      <c r="CJ43" s="100"/>
      <c r="CK43" s="100"/>
      <c r="CL43" s="100"/>
      <c r="CM43" s="100"/>
      <c r="CN43" s="100"/>
      <c r="CO43" s="29"/>
      <c r="CP43" s="29"/>
      <c r="CQ43" s="29"/>
      <c r="CR43" s="39"/>
      <c r="CS43" s="39"/>
      <c r="CT43" s="39"/>
      <c r="CU43" s="100"/>
      <c r="CV43" s="100"/>
      <c r="CW43" s="100"/>
      <c r="CX43" s="29"/>
      <c r="CY43" s="29"/>
      <c r="CZ43" s="29"/>
      <c r="DA43" s="29"/>
      <c r="DB43" s="29"/>
      <c r="DC43" s="29"/>
      <c r="DD43" s="29"/>
      <c r="DE43" s="29"/>
      <c r="DF43" s="29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39"/>
      <c r="GE43" s="39"/>
      <c r="GF43" s="39"/>
      <c r="GG43" s="39"/>
      <c r="GH43" s="101"/>
      <c r="GI43" s="62"/>
      <c r="GJ43" s="102"/>
      <c r="GK43" s="102"/>
      <c r="GL43" s="102"/>
      <c r="GM43" s="103"/>
      <c r="GN43" s="13"/>
      <c r="GO43" s="13"/>
      <c r="GP43" s="13"/>
      <c r="GQ43" s="13"/>
      <c r="GR43" s="13"/>
      <c r="GS43" s="13"/>
      <c r="GT43" s="13"/>
      <c r="GU43" s="13"/>
    </row>
    <row r="44" spans="1:203" s="63" customFormat="1" ht="34.5" customHeight="1">
      <c r="A44" s="512" t="s">
        <v>115</v>
      </c>
      <c r="B44" s="31"/>
      <c r="C44" s="24"/>
      <c r="D44" s="24"/>
      <c r="E44" s="727"/>
      <c r="F44" s="1333"/>
      <c r="G44" s="1333"/>
      <c r="H44" s="1333"/>
      <c r="I44" s="1333"/>
      <c r="J44" s="1333"/>
      <c r="K44" s="1333"/>
      <c r="L44" s="1333"/>
      <c r="M44" s="1333"/>
      <c r="N44" s="1333"/>
      <c r="O44" s="1333"/>
      <c r="P44" s="1333"/>
      <c r="Q44" s="1333"/>
      <c r="R44" s="1333"/>
      <c r="S44" s="1333"/>
      <c r="T44" s="1333"/>
      <c r="U44" s="1333"/>
      <c r="V44" s="1333"/>
      <c r="W44" s="1333"/>
      <c r="X44" s="1333"/>
      <c r="Y44" s="1333"/>
      <c r="Z44" s="1333"/>
      <c r="AA44" s="1333"/>
      <c r="AB44" s="1333"/>
      <c r="AC44" s="1333"/>
      <c r="AD44" s="727"/>
      <c r="AE44" s="727"/>
      <c r="AF44" s="727"/>
      <c r="AG44" s="727"/>
      <c r="AH44" s="727"/>
      <c r="AI44" s="727"/>
      <c r="AJ44" s="727"/>
      <c r="AK44" s="727"/>
      <c r="AL44" s="727"/>
      <c r="AM44" s="727"/>
      <c r="AN44" s="727"/>
      <c r="AO44" s="727"/>
      <c r="AP44" s="727"/>
      <c r="AQ44" s="727"/>
      <c r="AR44" s="727"/>
      <c r="AS44" s="727"/>
      <c r="AT44" s="727"/>
      <c r="AU44" s="727"/>
      <c r="AV44" s="727"/>
      <c r="AW44" s="727"/>
      <c r="AX44" s="727"/>
      <c r="AY44" s="727"/>
      <c r="AZ44" s="727"/>
      <c r="BA44" s="727"/>
      <c r="BB44" s="727"/>
      <c r="BC44" s="727"/>
      <c r="BD44" s="727"/>
      <c r="BE44" s="727"/>
      <c r="BF44" s="727"/>
      <c r="BG44" s="727"/>
      <c r="BH44" s="727"/>
      <c r="BI44" s="727"/>
      <c r="BJ44" s="727"/>
      <c r="BK44" s="104"/>
      <c r="BL44" s="1138"/>
      <c r="BM44" s="1139"/>
      <c r="BN44" s="1139"/>
      <c r="BO44" s="1139"/>
      <c r="BP44" s="1139"/>
      <c r="BQ44" s="1139"/>
      <c r="BR44" s="1139"/>
      <c r="BS44" s="1139"/>
      <c r="BT44" s="1139"/>
      <c r="BU44" s="1139"/>
      <c r="BV44" s="1139"/>
      <c r="BW44" s="1139"/>
      <c r="BX44" s="1139"/>
      <c r="BY44" s="1139"/>
      <c r="BZ44" s="1139"/>
      <c r="CA44" s="1139"/>
      <c r="CB44" s="1139"/>
      <c r="CC44" s="1139"/>
      <c r="CD44" s="1139"/>
      <c r="CE44" s="1139"/>
      <c r="CF44" s="1139"/>
      <c r="CG44" s="1135"/>
      <c r="CH44" s="1135"/>
      <c r="CI44" s="1135"/>
      <c r="CJ44" s="1135"/>
      <c r="CK44" s="1135"/>
      <c r="CL44" s="1135"/>
      <c r="CM44" s="1135"/>
      <c r="CN44" s="1135"/>
      <c r="CO44" s="1135"/>
      <c r="CP44" s="716"/>
      <c r="CQ44" s="104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101"/>
      <c r="EE44" s="101"/>
      <c r="EF44" s="101"/>
      <c r="EG44" s="101"/>
      <c r="EH44" s="101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101"/>
      <c r="GD44" s="101"/>
      <c r="GE44" s="101"/>
      <c r="GF44" s="101"/>
      <c r="GG44" s="101"/>
      <c r="GH44" s="62"/>
      <c r="GI44" s="105"/>
      <c r="GJ44" s="105"/>
      <c r="GK44" s="105"/>
      <c r="GL44" s="103"/>
      <c r="GN44" s="42"/>
      <c r="GO44" s="42"/>
      <c r="GP44" s="42"/>
      <c r="GQ44" s="42"/>
      <c r="GR44" s="42"/>
      <c r="GS44" s="42"/>
      <c r="GT44" s="42"/>
      <c r="GU44" s="42"/>
    </row>
    <row r="45" spans="1:203" s="63" customFormat="1" ht="17.25" customHeight="1" hidden="1">
      <c r="A45" s="512"/>
      <c r="B45" s="62"/>
      <c r="C45" s="24"/>
      <c r="D45" s="24"/>
      <c r="E45" s="1178"/>
      <c r="F45" s="1178"/>
      <c r="G45" s="1178"/>
      <c r="H45" s="1178"/>
      <c r="I45" s="1178"/>
      <c r="J45" s="1178"/>
      <c r="K45" s="1178"/>
      <c r="L45" s="1178"/>
      <c r="M45" s="1178"/>
      <c r="N45" s="1178"/>
      <c r="O45" s="1178"/>
      <c r="P45" s="1178"/>
      <c r="Q45" s="1178"/>
      <c r="R45" s="1178"/>
      <c r="S45" s="1178"/>
      <c r="T45" s="1178"/>
      <c r="U45" s="1178"/>
      <c r="V45" s="1178"/>
      <c r="W45" s="1178"/>
      <c r="X45" s="1178"/>
      <c r="Y45" s="1178"/>
      <c r="Z45" s="1178"/>
      <c r="AA45" s="1178"/>
      <c r="AB45" s="1178"/>
      <c r="AC45" s="1178"/>
      <c r="AD45" s="1178"/>
      <c r="AE45" s="1178"/>
      <c r="AF45" s="1178"/>
      <c r="AG45" s="1178"/>
      <c r="AH45" s="1178"/>
      <c r="AI45" s="1178"/>
      <c r="AJ45" s="1178"/>
      <c r="AK45" s="1178"/>
      <c r="AL45" s="1178"/>
      <c r="AM45" s="1178"/>
      <c r="AN45" s="1178"/>
      <c r="AO45" s="1178"/>
      <c r="AP45" s="1178"/>
      <c r="AQ45" s="1178"/>
      <c r="AR45" s="1178"/>
      <c r="AS45" s="1178"/>
      <c r="AT45" s="1178"/>
      <c r="AU45" s="1178"/>
      <c r="AV45" s="1178"/>
      <c r="AW45" s="1178"/>
      <c r="AX45" s="1178"/>
      <c r="AY45" s="1178"/>
      <c r="AZ45" s="1178"/>
      <c r="BA45" s="1178"/>
      <c r="BB45" s="1178"/>
      <c r="BC45" s="1178"/>
      <c r="BD45" s="1178"/>
      <c r="BE45" s="1178"/>
      <c r="BF45" s="1178"/>
      <c r="BG45" s="1178"/>
      <c r="BH45" s="1178"/>
      <c r="BI45" s="1178"/>
      <c r="BJ45" s="1178"/>
      <c r="BK45" s="104"/>
      <c r="BL45" s="1179" t="s">
        <v>40</v>
      </c>
      <c r="BM45" s="1180"/>
      <c r="BN45" s="1180"/>
      <c r="BO45" s="1180"/>
      <c r="BP45" s="1180"/>
      <c r="BQ45" s="1180"/>
      <c r="BR45" s="1180"/>
      <c r="BS45" s="1180"/>
      <c r="BT45" s="1180"/>
      <c r="BU45" s="1180"/>
      <c r="BV45" s="1180"/>
      <c r="BW45" s="1180"/>
      <c r="BX45" s="1180"/>
      <c r="BY45" s="1180"/>
      <c r="BZ45" s="1180"/>
      <c r="CA45" s="1180"/>
      <c r="CB45" s="1180"/>
      <c r="CC45" s="1180"/>
      <c r="CD45" s="1180"/>
      <c r="CE45" s="1180"/>
      <c r="CF45" s="1180"/>
      <c r="CG45" s="1134">
        <v>0</v>
      </c>
      <c r="CH45" s="1134"/>
      <c r="CI45" s="1134"/>
      <c r="CJ45" s="1134"/>
      <c r="CK45" s="1134"/>
      <c r="CL45" s="1134"/>
      <c r="CM45" s="1134"/>
      <c r="CN45" s="1134"/>
      <c r="CO45" s="1134"/>
      <c r="CP45" s="698"/>
      <c r="CQ45" s="104"/>
      <c r="CR45" s="62"/>
      <c r="CS45" s="1177" t="s">
        <v>155</v>
      </c>
      <c r="CT45" s="1177"/>
      <c r="CU45" s="1177"/>
      <c r="CV45" s="1177"/>
      <c r="CW45" s="1177"/>
      <c r="CX45" s="1177"/>
      <c r="CY45" s="1177"/>
      <c r="CZ45" s="1177"/>
      <c r="DA45" s="1177"/>
      <c r="DB45" s="1177"/>
      <c r="DC45" s="1177"/>
      <c r="DD45" s="1177"/>
      <c r="DE45" s="1177"/>
      <c r="DF45" s="1177"/>
      <c r="DG45" s="1177"/>
      <c r="DH45" s="1177"/>
      <c r="DI45" s="1177"/>
      <c r="DJ45" s="1177"/>
      <c r="DK45" s="1177"/>
      <c r="DL45" s="1177"/>
      <c r="DM45" s="1177"/>
      <c r="DN45" s="1177"/>
      <c r="DO45" s="1177"/>
      <c r="DP45" s="1177"/>
      <c r="DQ45" s="1177"/>
      <c r="DR45" s="1177"/>
      <c r="DS45" s="1177"/>
      <c r="DT45" s="1177"/>
      <c r="DU45" s="1177"/>
      <c r="DV45" s="1177"/>
      <c r="DW45" s="1177"/>
      <c r="DX45" s="1177"/>
      <c r="DY45" s="1177"/>
      <c r="DZ45" s="1177"/>
      <c r="EA45" s="1177"/>
      <c r="EB45" s="1177"/>
      <c r="EC45" s="106"/>
      <c r="ED45" s="101"/>
      <c r="EE45" s="101"/>
      <c r="EF45" s="101"/>
      <c r="EG45" s="101"/>
      <c r="EH45" s="101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101"/>
      <c r="GD45" s="101"/>
      <c r="GE45" s="101"/>
      <c r="GF45" s="101"/>
      <c r="GG45" s="101"/>
      <c r="GH45" s="62"/>
      <c r="GI45" s="105"/>
      <c r="GJ45" s="105"/>
      <c r="GK45" s="105"/>
      <c r="GL45" s="103"/>
      <c r="GN45" s="42"/>
      <c r="GO45" s="42"/>
      <c r="GP45" s="42"/>
      <c r="GQ45" s="42"/>
      <c r="GR45" s="42"/>
      <c r="GS45" s="42"/>
      <c r="GT45" s="42"/>
      <c r="GU45" s="42"/>
    </row>
    <row r="46" spans="1:203" s="63" customFormat="1" ht="15">
      <c r="A46" s="512"/>
      <c r="B46" s="62"/>
      <c r="C46" s="24"/>
      <c r="D46" s="24"/>
      <c r="E46" s="957" t="s">
        <v>147</v>
      </c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9"/>
      <c r="Y46" s="637"/>
      <c r="Z46" s="637"/>
      <c r="AA46" s="637"/>
      <c r="AB46" s="637"/>
      <c r="AC46" s="637"/>
      <c r="AD46" s="637"/>
      <c r="AE46" s="637"/>
      <c r="AF46" s="637"/>
      <c r="AG46" s="638"/>
      <c r="AH46" s="638"/>
      <c r="AI46" s="638"/>
      <c r="AJ46" s="638"/>
      <c r="AK46" s="638"/>
      <c r="AL46" s="638"/>
      <c r="AM46" s="638"/>
      <c r="AN46" s="638"/>
      <c r="AO46" s="638"/>
      <c r="AP46" s="638"/>
      <c r="AQ46" s="638"/>
      <c r="AR46" s="638"/>
      <c r="AS46" s="638"/>
      <c r="AT46" s="638"/>
      <c r="AU46" s="638"/>
      <c r="AV46" s="638"/>
      <c r="AW46" s="638"/>
      <c r="AX46" s="638"/>
      <c r="AY46" s="637"/>
      <c r="AZ46" s="637"/>
      <c r="BA46" s="637"/>
      <c r="BB46" s="637"/>
      <c r="BC46" s="637"/>
      <c r="BD46" s="637"/>
      <c r="BE46" s="637"/>
      <c r="BF46" s="637"/>
      <c r="BG46" s="637"/>
      <c r="BH46" s="637"/>
      <c r="BI46" s="637"/>
      <c r="BJ46" s="637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7"/>
      <c r="CH46" s="107"/>
      <c r="CI46" s="107"/>
      <c r="CJ46" s="107"/>
      <c r="CK46" s="107"/>
      <c r="CL46" s="107"/>
      <c r="CM46" s="107"/>
      <c r="CN46" s="107"/>
      <c r="CO46" s="107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101"/>
      <c r="GD46" s="101"/>
      <c r="GE46" s="101"/>
      <c r="GF46" s="101"/>
      <c r="GG46" s="101"/>
      <c r="GH46" s="62"/>
      <c r="GI46" s="105"/>
      <c r="GJ46" s="105"/>
      <c r="GK46" s="105"/>
      <c r="GL46" s="103"/>
      <c r="GN46" s="42"/>
      <c r="GO46" s="42"/>
      <c r="GP46" s="42"/>
      <c r="GQ46" s="42"/>
      <c r="GR46" s="42"/>
      <c r="GS46" s="42"/>
      <c r="GT46" s="42"/>
      <c r="GU46" s="42"/>
    </row>
    <row r="47" spans="1:203" s="63" customFormat="1" ht="15">
      <c r="A47" s="512" t="s">
        <v>116</v>
      </c>
      <c r="B47" s="62"/>
      <c r="C47" s="24"/>
      <c r="D47" s="24"/>
      <c r="E47" s="955" t="s">
        <v>148</v>
      </c>
      <c r="F47" s="955"/>
      <c r="G47" s="955"/>
      <c r="H47" s="955"/>
      <c r="I47" s="955"/>
      <c r="J47" s="955"/>
      <c r="K47" s="1254" t="s">
        <v>7</v>
      </c>
      <c r="L47" s="955"/>
      <c r="M47" s="955"/>
      <c r="N47" s="955"/>
      <c r="O47" s="955"/>
      <c r="P47" s="955"/>
      <c r="Q47" s="955"/>
      <c r="R47" s="955" t="s">
        <v>13</v>
      </c>
      <c r="S47" s="955"/>
      <c r="T47" s="955"/>
      <c r="U47" s="955"/>
      <c r="V47" s="955"/>
      <c r="W47" s="955"/>
      <c r="X47" s="955"/>
      <c r="Y47" s="637"/>
      <c r="Z47" s="637"/>
      <c r="AA47" s="637"/>
      <c r="AB47" s="637"/>
      <c r="AC47" s="637"/>
      <c r="AD47" s="637"/>
      <c r="AE47" s="637"/>
      <c r="AF47" s="637"/>
      <c r="AG47" s="638"/>
      <c r="AH47" s="638"/>
      <c r="AI47" s="638"/>
      <c r="AJ47" s="1194" t="s">
        <v>187</v>
      </c>
      <c r="AK47" s="1194"/>
      <c r="AL47" s="1194"/>
      <c r="AM47" s="1194"/>
      <c r="AN47" s="1194"/>
      <c r="AO47" s="1194"/>
      <c r="AP47" s="1194"/>
      <c r="AQ47" s="1194"/>
      <c r="AR47" s="1194"/>
      <c r="AS47" s="1194"/>
      <c r="AT47" s="1194"/>
      <c r="AU47" s="1194"/>
      <c r="AV47" s="1194"/>
      <c r="AW47" s="1194"/>
      <c r="AX47" s="1194"/>
      <c r="AY47" s="1194"/>
      <c r="AZ47" s="1194"/>
      <c r="BA47" s="1194"/>
      <c r="BB47" s="1194"/>
      <c r="BC47" s="1194"/>
      <c r="BD47" s="1194"/>
      <c r="BE47" s="1194"/>
      <c r="BF47" s="1194"/>
      <c r="BG47" s="637"/>
      <c r="BH47" s="637"/>
      <c r="BI47" s="637"/>
      <c r="BJ47" s="637"/>
      <c r="BK47" s="104"/>
      <c r="BL47" s="1192" t="s">
        <v>159</v>
      </c>
      <c r="BM47" s="1193"/>
      <c r="BN47" s="1193"/>
      <c r="BO47" s="1193"/>
      <c r="BP47" s="1193"/>
      <c r="BQ47" s="1193"/>
      <c r="BR47" s="1193"/>
      <c r="BS47" s="1193"/>
      <c r="BT47" s="1193"/>
      <c r="BU47" s="1193"/>
      <c r="BV47" s="1193"/>
      <c r="BW47" s="1193"/>
      <c r="BX47" s="1193"/>
      <c r="BY47" s="1193"/>
      <c r="BZ47" s="1193"/>
      <c r="CA47" s="1193"/>
      <c r="CB47" s="1193"/>
      <c r="CC47" s="1193"/>
      <c r="CD47" s="1193"/>
      <c r="CE47" s="1193"/>
      <c r="CF47" s="1193"/>
      <c r="CG47" s="1137">
        <v>100000</v>
      </c>
      <c r="CH47" s="1137"/>
      <c r="CI47" s="1137"/>
      <c r="CJ47" s="1137"/>
      <c r="CK47" s="1137"/>
      <c r="CL47" s="1137"/>
      <c r="CM47" s="1137"/>
      <c r="CN47" s="1137"/>
      <c r="CO47" s="1137"/>
      <c r="CP47" s="108"/>
      <c r="CQ47" s="109"/>
      <c r="CR47" s="109"/>
      <c r="CS47" s="1143">
        <f>IF(CG49&lt;&gt;0,CG49/EL66,CG48/EL66)</f>
        <v>1</v>
      </c>
      <c r="CT47" s="1143"/>
      <c r="CU47" s="1143"/>
      <c r="CV47" s="1143"/>
      <c r="CW47" s="1143"/>
      <c r="CX47" s="1143"/>
      <c r="CY47" s="1143"/>
      <c r="CZ47" s="1143"/>
      <c r="DA47" s="1143"/>
      <c r="DB47" s="1141" t="s">
        <v>7</v>
      </c>
      <c r="DC47" s="1141"/>
      <c r="DD47" s="1141"/>
      <c r="DE47" s="1141"/>
      <c r="DF47" s="1141"/>
      <c r="DG47" s="1141"/>
      <c r="DH47" s="1141"/>
      <c r="DI47" s="1141"/>
      <c r="DJ47" s="1141"/>
      <c r="DK47" s="104"/>
      <c r="DL47" s="104"/>
      <c r="DM47" s="104"/>
      <c r="DN47" s="104"/>
      <c r="DO47" s="104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101"/>
      <c r="GD47" s="101"/>
      <c r="GE47" s="101"/>
      <c r="GF47" s="101"/>
      <c r="GG47" s="101"/>
      <c r="GH47" s="62"/>
      <c r="GI47" s="105"/>
      <c r="GJ47" s="105"/>
      <c r="GK47" s="105"/>
      <c r="GL47" s="103"/>
      <c r="GN47" s="42"/>
      <c r="GO47" s="42"/>
      <c r="GP47" s="42"/>
      <c r="GQ47" s="42"/>
      <c r="GR47" s="42"/>
      <c r="GS47" s="42"/>
      <c r="GT47" s="42"/>
      <c r="GU47" s="42"/>
    </row>
    <row r="48" spans="1:203" s="63" customFormat="1" ht="15.75" thickBot="1">
      <c r="A48" s="512"/>
      <c r="B48" s="62"/>
      <c r="C48" s="24"/>
      <c r="D48" s="24"/>
      <c r="E48" s="858">
        <f>CS86</f>
        <v>0.095</v>
      </c>
      <c r="F48" s="859"/>
      <c r="G48" s="859"/>
      <c r="H48" s="859"/>
      <c r="I48" s="859"/>
      <c r="J48" s="859"/>
      <c r="K48" s="860">
        <f>CY86</f>
        <v>0.09866666666666667</v>
      </c>
      <c r="L48" s="861"/>
      <c r="M48" s="861"/>
      <c r="N48" s="861"/>
      <c r="O48" s="861"/>
      <c r="P48" s="861"/>
      <c r="Q48" s="862"/>
      <c r="R48" s="858">
        <f>DF86</f>
        <v>-0.0036666666666666653</v>
      </c>
      <c r="S48" s="858"/>
      <c r="T48" s="858"/>
      <c r="U48" s="858"/>
      <c r="V48" s="858"/>
      <c r="W48" s="858"/>
      <c r="X48" s="858"/>
      <c r="Y48" s="637"/>
      <c r="Z48" s="637"/>
      <c r="AA48" s="637"/>
      <c r="AB48" s="637"/>
      <c r="AC48" s="637"/>
      <c r="AD48" s="637"/>
      <c r="AE48" s="637"/>
      <c r="AF48" s="637"/>
      <c r="AG48" s="638"/>
      <c r="AH48" s="638" t="s">
        <v>185</v>
      </c>
      <c r="AI48" s="638"/>
      <c r="AJ48" s="1195">
        <v>50000</v>
      </c>
      <c r="AK48" s="1196"/>
      <c r="AL48" s="1196"/>
      <c r="AM48" s="1196"/>
      <c r="AN48" s="1196"/>
      <c r="AO48" s="1196"/>
      <c r="AP48" s="1196"/>
      <c r="AQ48" s="1196"/>
      <c r="AR48" s="1196"/>
      <c r="AS48" s="1196"/>
      <c r="AT48" s="1196"/>
      <c r="AU48" s="1196"/>
      <c r="AV48" s="1196"/>
      <c r="AW48" s="1196"/>
      <c r="AX48" s="1196"/>
      <c r="AY48" s="1196"/>
      <c r="AZ48" s="1196"/>
      <c r="BA48" s="1196"/>
      <c r="BB48" s="1196"/>
      <c r="BC48" s="1196"/>
      <c r="BD48" s="1196"/>
      <c r="BE48" s="1196"/>
      <c r="BF48" s="1197"/>
      <c r="BG48" s="637"/>
      <c r="BH48" s="637"/>
      <c r="BI48" s="637"/>
      <c r="BJ48" s="637"/>
      <c r="BK48" s="104"/>
      <c r="BL48" s="1207" t="s">
        <v>158</v>
      </c>
      <c r="BM48" s="1208"/>
      <c r="BN48" s="1208"/>
      <c r="BO48" s="1208"/>
      <c r="BP48" s="1208"/>
      <c r="BQ48" s="1208"/>
      <c r="BR48" s="1208"/>
      <c r="BS48" s="1208"/>
      <c r="BT48" s="1208"/>
      <c r="BU48" s="1208"/>
      <c r="BV48" s="1208"/>
      <c r="BW48" s="1208"/>
      <c r="BX48" s="1208"/>
      <c r="BY48" s="1208"/>
      <c r="BZ48" s="1208"/>
      <c r="CA48" s="1208"/>
      <c r="CB48" s="1208"/>
      <c r="CC48" s="1208"/>
      <c r="CD48" s="1208"/>
      <c r="CE48" s="1208"/>
      <c r="CF48" s="1208"/>
      <c r="CG48" s="1137">
        <v>100000</v>
      </c>
      <c r="CH48" s="1137"/>
      <c r="CI48" s="1137"/>
      <c r="CJ48" s="1137"/>
      <c r="CK48" s="1137"/>
      <c r="CL48" s="1137"/>
      <c r="CM48" s="1137"/>
      <c r="CN48" s="1137"/>
      <c r="CO48" s="1137"/>
      <c r="CP48" s="108"/>
      <c r="CQ48" s="109"/>
      <c r="CS48" s="751"/>
      <c r="CT48" s="751"/>
      <c r="CU48" s="751"/>
      <c r="CV48" s="751"/>
      <c r="CW48" s="751"/>
      <c r="CX48" s="751"/>
      <c r="CY48" s="751"/>
      <c r="CZ48" s="751"/>
      <c r="DA48" s="751"/>
      <c r="DB48" s="751"/>
      <c r="DC48" s="751"/>
      <c r="DD48" s="751"/>
      <c r="DE48" s="751"/>
      <c r="DF48" s="751"/>
      <c r="DG48" s="751"/>
      <c r="DH48" s="751"/>
      <c r="DI48" s="751"/>
      <c r="DJ48" s="751"/>
      <c r="DK48" s="104"/>
      <c r="DL48" s="748" t="s">
        <v>185</v>
      </c>
      <c r="DM48" s="748"/>
      <c r="DN48" s="748"/>
      <c r="DO48" s="748"/>
      <c r="DP48" s="748"/>
      <c r="DQ48" s="748"/>
      <c r="DR48" s="112"/>
      <c r="DS48" s="112"/>
      <c r="DT48" s="750" t="s">
        <v>186</v>
      </c>
      <c r="DU48" s="750"/>
      <c r="DV48" s="750"/>
      <c r="DW48" s="750"/>
      <c r="DX48" s="750"/>
      <c r="DY48" s="750"/>
      <c r="DZ48" s="750"/>
      <c r="EA48" s="101"/>
      <c r="EB48" s="101"/>
      <c r="EC48" s="101"/>
      <c r="ED48" s="101"/>
      <c r="EE48" s="101"/>
      <c r="EF48" s="101"/>
      <c r="EG48" s="101"/>
      <c r="EH48" s="101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101"/>
      <c r="GD48" s="101"/>
      <c r="GE48" s="101"/>
      <c r="GF48" s="101"/>
      <c r="GG48" s="101"/>
      <c r="GH48" s="62"/>
      <c r="GI48" s="105"/>
      <c r="GJ48" s="105"/>
      <c r="GK48" s="105"/>
      <c r="GL48" s="103"/>
      <c r="GN48" s="42"/>
      <c r="GO48" s="42"/>
      <c r="GP48" s="42"/>
      <c r="GQ48" s="42"/>
      <c r="GR48" s="42"/>
      <c r="GS48" s="42"/>
      <c r="GT48" s="42"/>
      <c r="GU48" s="42"/>
    </row>
    <row r="49" spans="1:203" s="63" customFormat="1" ht="15.75" thickBot="1">
      <c r="A49" s="512"/>
      <c r="B49" s="62"/>
      <c r="C49" s="24"/>
      <c r="D49" s="24"/>
      <c r="E49" s="695"/>
      <c r="F49" s="696"/>
      <c r="G49" s="696"/>
      <c r="H49" s="696"/>
      <c r="I49" s="696"/>
      <c r="J49" s="696"/>
      <c r="K49" s="695"/>
      <c r="L49" s="695"/>
      <c r="M49" s="695"/>
      <c r="N49" s="695"/>
      <c r="O49" s="695"/>
      <c r="P49" s="695"/>
      <c r="Q49" s="695"/>
      <c r="R49" s="695"/>
      <c r="S49" s="695"/>
      <c r="T49" s="695"/>
      <c r="U49" s="695"/>
      <c r="V49" s="695"/>
      <c r="W49" s="695"/>
      <c r="X49" s="695"/>
      <c r="Y49" s="637"/>
      <c r="Z49" s="637"/>
      <c r="AA49" s="637"/>
      <c r="AB49" s="637"/>
      <c r="AC49" s="637"/>
      <c r="AD49" s="637"/>
      <c r="AE49" s="637"/>
      <c r="AF49" s="637"/>
      <c r="AG49" s="638"/>
      <c r="AH49" s="638" t="s">
        <v>186</v>
      </c>
      <c r="AI49" s="638"/>
      <c r="AJ49" s="1195">
        <v>50000</v>
      </c>
      <c r="AK49" s="1196"/>
      <c r="AL49" s="1196"/>
      <c r="AM49" s="1196"/>
      <c r="AN49" s="1196"/>
      <c r="AO49" s="1196"/>
      <c r="AP49" s="1196"/>
      <c r="AQ49" s="1196"/>
      <c r="AR49" s="1196"/>
      <c r="AS49" s="1196"/>
      <c r="AT49" s="1196"/>
      <c r="AU49" s="1196"/>
      <c r="AV49" s="1196"/>
      <c r="AW49" s="1196"/>
      <c r="AX49" s="1196"/>
      <c r="AY49" s="1196"/>
      <c r="AZ49" s="1196"/>
      <c r="BA49" s="1196"/>
      <c r="BB49" s="1196"/>
      <c r="BC49" s="1196"/>
      <c r="BD49" s="1196"/>
      <c r="BE49" s="1196"/>
      <c r="BF49" s="1197"/>
      <c r="BG49" s="637"/>
      <c r="BH49" s="637"/>
      <c r="BI49" s="637"/>
      <c r="BJ49" s="637"/>
      <c r="BK49" s="104"/>
      <c r="BL49" s="1209" t="s">
        <v>120</v>
      </c>
      <c r="BM49" s="1210"/>
      <c r="BN49" s="1210"/>
      <c r="BO49" s="1210"/>
      <c r="BP49" s="1210"/>
      <c r="BQ49" s="1210"/>
      <c r="BR49" s="1210"/>
      <c r="BS49" s="1210"/>
      <c r="BT49" s="1210"/>
      <c r="BU49" s="1210"/>
      <c r="BV49" s="1210"/>
      <c r="BW49" s="1210"/>
      <c r="BX49" s="1210"/>
      <c r="BY49" s="1210"/>
      <c r="BZ49" s="1210"/>
      <c r="CA49" s="1210"/>
      <c r="CB49" s="1210"/>
      <c r="CC49" s="1210"/>
      <c r="CD49" s="1210"/>
      <c r="CE49" s="1210"/>
      <c r="CF49" s="1210"/>
      <c r="CG49" s="756"/>
      <c r="CH49" s="756"/>
      <c r="CI49" s="756"/>
      <c r="CJ49" s="756"/>
      <c r="CK49" s="756"/>
      <c r="CL49" s="756"/>
      <c r="CM49" s="756"/>
      <c r="CN49" s="756"/>
      <c r="CO49" s="756"/>
      <c r="CP49" s="757"/>
      <c r="CQ49" s="109"/>
      <c r="CR49" s="697"/>
      <c r="CS49" s="763" t="s">
        <v>178</v>
      </c>
      <c r="CT49" s="764"/>
      <c r="CU49" s="764"/>
      <c r="CV49" s="764"/>
      <c r="CW49" s="764"/>
      <c r="CX49" s="764"/>
      <c r="CY49" s="764"/>
      <c r="CZ49" s="764"/>
      <c r="DA49" s="764"/>
      <c r="DB49" s="764"/>
      <c r="DC49" s="764"/>
      <c r="DD49" s="764"/>
      <c r="DE49" s="764"/>
      <c r="DF49" s="764"/>
      <c r="DG49" s="764"/>
      <c r="DH49" s="764"/>
      <c r="DI49" s="764"/>
      <c r="DJ49" s="765"/>
      <c r="DK49" s="104"/>
      <c r="DL49" s="760">
        <f>AJ48/2</f>
        <v>25000</v>
      </c>
      <c r="DM49" s="761"/>
      <c r="DN49" s="761"/>
      <c r="DO49" s="761"/>
      <c r="DP49" s="761"/>
      <c r="DQ49" s="762"/>
      <c r="DR49" s="101"/>
      <c r="DS49" s="101"/>
      <c r="DT49" s="749">
        <f>AJ49/2</f>
        <v>25000</v>
      </c>
      <c r="DU49" s="749"/>
      <c r="DV49" s="749"/>
      <c r="DW49" s="749"/>
      <c r="DX49" s="749"/>
      <c r="DY49" s="749"/>
      <c r="DZ49" s="749"/>
      <c r="EA49" s="101"/>
      <c r="EB49" s="101"/>
      <c r="EC49" s="101"/>
      <c r="ED49" s="101"/>
      <c r="EE49" s="101"/>
      <c r="EF49" s="101"/>
      <c r="EG49" s="101"/>
      <c r="EH49" s="101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101"/>
      <c r="GD49" s="101"/>
      <c r="GE49" s="101"/>
      <c r="GF49" s="101"/>
      <c r="GG49" s="101"/>
      <c r="GH49" s="62"/>
      <c r="GI49" s="105"/>
      <c r="GJ49" s="105"/>
      <c r="GK49" s="105"/>
      <c r="GL49" s="103"/>
      <c r="GN49" s="42"/>
      <c r="GO49" s="42"/>
      <c r="GP49" s="42"/>
      <c r="GQ49" s="42"/>
      <c r="GR49" s="42"/>
      <c r="GS49" s="42"/>
      <c r="GT49" s="42"/>
      <c r="GU49" s="42"/>
    </row>
    <row r="50" spans="1:203" s="63" customFormat="1" ht="15.75" customHeight="1" thickBot="1">
      <c r="A50" s="512"/>
      <c r="B50" s="62"/>
      <c r="C50" s="24"/>
      <c r="D50" s="24"/>
      <c r="F50" s="1334"/>
      <c r="G50" s="1334"/>
      <c r="H50" s="1334"/>
      <c r="I50" s="1334"/>
      <c r="J50" s="1334" t="str">
        <f>IF((BF56+BF58)&gt;DL49,"Attenzione: superato vincolo 50% spese personale RI","")</f>
        <v>Attenzione: superato vincolo 50% spese personale RI</v>
      </c>
      <c r="K50" s="1334"/>
      <c r="L50" s="1334"/>
      <c r="M50" s="1334"/>
      <c r="N50" s="1334"/>
      <c r="O50" s="1334"/>
      <c r="P50" s="1334"/>
      <c r="Q50" s="1334"/>
      <c r="R50" s="1334"/>
      <c r="S50" s="1334"/>
      <c r="T50" s="1334"/>
      <c r="U50" s="1334"/>
      <c r="V50" s="1334"/>
      <c r="W50" s="1334"/>
      <c r="X50" s="1334"/>
      <c r="Y50" s="1334"/>
      <c r="Z50" s="1334"/>
      <c r="AA50" s="1334"/>
      <c r="AB50" s="1334"/>
      <c r="AC50" s="1334"/>
      <c r="AD50" s="1334"/>
      <c r="AE50" s="1334"/>
      <c r="AF50" s="1334"/>
      <c r="AG50" s="1334"/>
      <c r="AH50" s="1334"/>
      <c r="AI50" s="1334"/>
      <c r="AJ50" s="1334"/>
      <c r="AK50" s="1334"/>
      <c r="AL50" s="1334"/>
      <c r="AM50" s="1334"/>
      <c r="AN50" s="1334"/>
      <c r="AO50" s="1334"/>
      <c r="AP50" s="1334"/>
      <c r="AQ50" s="1334"/>
      <c r="AR50" s="1334"/>
      <c r="AS50" s="1334"/>
      <c r="AT50" s="1334"/>
      <c r="AU50" s="1334"/>
      <c r="AV50" s="1334"/>
      <c r="AW50" s="1334"/>
      <c r="AX50" s="1334"/>
      <c r="AY50" s="1334"/>
      <c r="AZ50" s="1334"/>
      <c r="BA50" s="1334"/>
      <c r="BB50" s="1334"/>
      <c r="BC50" s="1334"/>
      <c r="BD50" s="1334"/>
      <c r="BE50" s="1334"/>
      <c r="BF50" s="1334"/>
      <c r="BG50" s="1334"/>
      <c r="BH50" s="1334"/>
      <c r="BI50" s="1334"/>
      <c r="BJ50" s="1334"/>
      <c r="BK50" s="104"/>
      <c r="BL50" s="1225" t="s">
        <v>22</v>
      </c>
      <c r="BM50" s="1208"/>
      <c r="BN50" s="1208"/>
      <c r="BO50" s="1208"/>
      <c r="BP50" s="1208"/>
      <c r="BQ50" s="1208"/>
      <c r="BR50" s="1208"/>
      <c r="BS50" s="1208"/>
      <c r="BT50" s="1208"/>
      <c r="BU50" s="1208"/>
      <c r="BV50" s="1208"/>
      <c r="BW50" s="1208"/>
      <c r="BX50" s="1208"/>
      <c r="BY50" s="1208"/>
      <c r="BZ50" s="1208"/>
      <c r="CA50" s="1208"/>
      <c r="CB50" s="1208"/>
      <c r="CC50" s="1208"/>
      <c r="CD50" s="1208"/>
      <c r="CE50" s="1208"/>
      <c r="CF50" s="1208"/>
      <c r="CG50" s="758">
        <f>IF(CG49&lt;&gt;0,CG47-CG49,CG47-CG48)</f>
        <v>0</v>
      </c>
      <c r="CH50" s="758"/>
      <c r="CI50" s="758"/>
      <c r="CJ50" s="758"/>
      <c r="CK50" s="758"/>
      <c r="CL50" s="758"/>
      <c r="CM50" s="758"/>
      <c r="CN50" s="758"/>
      <c r="CO50" s="758"/>
      <c r="CP50" s="759"/>
      <c r="CQ50" s="24"/>
      <c r="CR50" s="62"/>
      <c r="CS50" s="751"/>
      <c r="CT50" s="751"/>
      <c r="CU50" s="751"/>
      <c r="CV50" s="751"/>
      <c r="CW50" s="751"/>
      <c r="CX50" s="751"/>
      <c r="CY50" s="751"/>
      <c r="CZ50" s="751"/>
      <c r="DA50" s="751"/>
      <c r="DB50" s="751"/>
      <c r="DC50" s="751"/>
      <c r="DD50" s="751"/>
      <c r="DE50" s="751"/>
      <c r="DF50" s="751"/>
      <c r="DG50" s="751"/>
      <c r="DH50" s="751"/>
      <c r="DI50" s="751"/>
      <c r="DJ50" s="751"/>
      <c r="DK50" s="104"/>
      <c r="DL50" s="755"/>
      <c r="DM50" s="755"/>
      <c r="DN50" s="755"/>
      <c r="DO50" s="755"/>
      <c r="DP50" s="755"/>
      <c r="DQ50" s="755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101"/>
      <c r="GD50" s="101"/>
      <c r="GE50" s="101"/>
      <c r="GF50" s="101"/>
      <c r="GG50" s="101"/>
      <c r="GH50" s="62"/>
      <c r="GI50" s="105"/>
      <c r="GJ50" s="105"/>
      <c r="GK50" s="105"/>
      <c r="GL50" s="103"/>
      <c r="GN50" s="42"/>
      <c r="GO50" s="42"/>
      <c r="GP50" s="42"/>
      <c r="GQ50" s="42"/>
      <c r="GR50" s="42"/>
      <c r="GS50" s="42"/>
      <c r="GT50" s="42"/>
      <c r="GU50" s="42"/>
    </row>
    <row r="51" spans="1:203" s="63" customFormat="1" ht="12.75" customHeight="1" thickBot="1">
      <c r="A51" s="512"/>
      <c r="B51" s="62"/>
      <c r="C51" s="24"/>
      <c r="D51" s="24"/>
      <c r="F51" s="1334"/>
      <c r="G51" s="1334"/>
      <c r="H51" s="1334"/>
      <c r="I51" s="1334"/>
      <c r="J51" s="1334" t="str">
        <f>IF((BO56+BO58)&gt;DT49,"Attenzione: superato vincolo 50% spese personale SS","")</f>
        <v>Attenzione: superato vincolo 50% spese personale SS</v>
      </c>
      <c r="K51" s="1334"/>
      <c r="L51" s="1334"/>
      <c r="M51" s="1334"/>
      <c r="N51" s="1334"/>
      <c r="O51" s="1334"/>
      <c r="P51" s="1334"/>
      <c r="Q51" s="1334"/>
      <c r="R51" s="1334"/>
      <c r="S51" s="1334"/>
      <c r="T51" s="1334"/>
      <c r="U51" s="1334"/>
      <c r="V51" s="1334"/>
      <c r="W51" s="1334"/>
      <c r="X51" s="1334"/>
      <c r="Y51" s="1334"/>
      <c r="Z51" s="1334"/>
      <c r="AA51" s="1334"/>
      <c r="AB51" s="1334"/>
      <c r="AC51" s="1334"/>
      <c r="AD51" s="1334"/>
      <c r="AE51" s="1334"/>
      <c r="AF51" s="1334"/>
      <c r="AG51" s="1334"/>
      <c r="AH51" s="1334"/>
      <c r="AI51" s="1334"/>
      <c r="AJ51" s="1334"/>
      <c r="AK51" s="1334"/>
      <c r="AL51" s="1334"/>
      <c r="AM51" s="1334"/>
      <c r="AN51" s="1334"/>
      <c r="AO51" s="1334"/>
      <c r="AP51" s="1334"/>
      <c r="AQ51" s="1334"/>
      <c r="AR51" s="1334"/>
      <c r="AS51" s="1334"/>
      <c r="AT51" s="1334"/>
      <c r="AU51" s="1334"/>
      <c r="AV51" s="1334"/>
      <c r="AW51" s="1334"/>
      <c r="AX51" s="1334"/>
      <c r="AY51" s="1334"/>
      <c r="AZ51" s="1334"/>
      <c r="BA51" s="1334"/>
      <c r="BB51" s="1334"/>
      <c r="BC51" s="1334"/>
      <c r="BD51" s="1334"/>
      <c r="BE51" s="1334"/>
      <c r="BF51" s="1334"/>
      <c r="BG51" s="1334"/>
      <c r="BH51" s="1334"/>
      <c r="BI51" s="1334"/>
      <c r="BJ51" s="1334"/>
      <c r="BK51" s="728"/>
      <c r="BL51" s="728"/>
      <c r="BM51" s="728"/>
      <c r="BN51" s="728"/>
      <c r="BO51" s="728"/>
      <c r="BP51" s="728"/>
      <c r="BQ51" s="728"/>
      <c r="BR51" s="728"/>
      <c r="BS51" s="728"/>
      <c r="BT51" s="728"/>
      <c r="BU51" s="728"/>
      <c r="BV51" s="728"/>
      <c r="BW51" s="728"/>
      <c r="BX51" s="728"/>
      <c r="BY51" s="728"/>
      <c r="BZ51" s="728"/>
      <c r="CA51" s="728"/>
      <c r="CB51" s="728"/>
      <c r="CC51" s="728"/>
      <c r="CD51" s="728"/>
      <c r="CE51" s="728"/>
      <c r="CF51" s="728"/>
      <c r="CG51" s="728"/>
      <c r="CH51" s="728"/>
      <c r="CI51" s="728"/>
      <c r="CJ51" s="728"/>
      <c r="CK51" s="728"/>
      <c r="CL51" s="728"/>
      <c r="CM51" s="728"/>
      <c r="CN51" s="728"/>
      <c r="CO51" s="728"/>
      <c r="CP51" s="728"/>
      <c r="CQ51" s="110"/>
      <c r="CR51" s="111"/>
      <c r="CS51" s="752" t="s">
        <v>182</v>
      </c>
      <c r="CT51" s="753"/>
      <c r="CU51" s="753"/>
      <c r="CV51" s="753"/>
      <c r="CW51" s="753"/>
      <c r="CX51" s="753"/>
      <c r="CY51" s="753"/>
      <c r="CZ51" s="753"/>
      <c r="DA51" s="753"/>
      <c r="DB51" s="753"/>
      <c r="DC51" s="753"/>
      <c r="DD51" s="753"/>
      <c r="DE51" s="753"/>
      <c r="DF51" s="753"/>
      <c r="DG51" s="753"/>
      <c r="DH51" s="753"/>
      <c r="DI51" s="753"/>
      <c r="DJ51" s="754"/>
      <c r="DK51" s="24"/>
      <c r="DL51" s="760">
        <f>AK342</f>
        <v>3271.0279</v>
      </c>
      <c r="DM51" s="761"/>
      <c r="DN51" s="761"/>
      <c r="DO51" s="761"/>
      <c r="DP51" s="761"/>
      <c r="DQ51" s="762"/>
      <c r="DR51" s="101"/>
      <c r="DS51" s="101"/>
      <c r="DT51" s="749">
        <f>BB342</f>
        <v>3271.0279</v>
      </c>
      <c r="DU51" s="749"/>
      <c r="DV51" s="749"/>
      <c r="DW51" s="749"/>
      <c r="DX51" s="749"/>
      <c r="DY51" s="749"/>
      <c r="DZ51" s="749"/>
      <c r="EA51" s="101"/>
      <c r="EB51" s="101"/>
      <c r="EC51" s="101"/>
      <c r="ED51" s="101"/>
      <c r="EE51" s="101"/>
      <c r="EF51" s="101"/>
      <c r="EG51" s="101"/>
      <c r="EH51" s="101"/>
      <c r="EI51" s="101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101"/>
      <c r="GH51" s="62"/>
      <c r="GI51" s="62"/>
      <c r="GJ51" s="62"/>
      <c r="GK51" s="62"/>
      <c r="GL51" s="103"/>
      <c r="GM51" s="64"/>
      <c r="GN51" s="42"/>
      <c r="GO51" s="42"/>
      <c r="GP51" s="42"/>
      <c r="GQ51" s="42"/>
      <c r="GR51" s="42"/>
      <c r="GS51" s="42"/>
      <c r="GT51" s="42"/>
      <c r="GU51" s="42"/>
    </row>
    <row r="52" spans="1:203" s="63" customFormat="1" ht="15">
      <c r="A52" s="512" t="s">
        <v>117</v>
      </c>
      <c r="B52" s="31"/>
      <c r="C52" s="31"/>
      <c r="D52" s="32"/>
      <c r="E52" s="34" t="s">
        <v>25</v>
      </c>
      <c r="F52" s="113"/>
      <c r="G52" s="113"/>
      <c r="H52" s="113"/>
      <c r="I52" s="113"/>
      <c r="J52" s="113"/>
      <c r="K52" s="113"/>
      <c r="L52" s="113"/>
      <c r="M52" s="113"/>
      <c r="N52" s="114"/>
      <c r="O52" s="114"/>
      <c r="P52" s="114"/>
      <c r="Q52" s="114"/>
      <c r="R52" s="114"/>
      <c r="S52" s="114"/>
      <c r="T52" s="1334" t="str">
        <f>IF(BF65&gt;DL51,"Attenzione: superato vincolo 7% spese generali RI","")</f>
        <v>Attenzione: superato vincolo 7% spese generali RI</v>
      </c>
      <c r="U52" s="1334"/>
      <c r="V52" s="1334"/>
      <c r="W52" s="1334"/>
      <c r="X52" s="1334"/>
      <c r="Y52" s="1334"/>
      <c r="Z52" s="1334"/>
      <c r="AA52" s="1334"/>
      <c r="AB52" s="1334"/>
      <c r="AC52" s="1334"/>
      <c r="AD52" s="1334"/>
      <c r="AE52" s="1334"/>
      <c r="AF52" s="1334"/>
      <c r="AG52" s="1334"/>
      <c r="AH52" s="1334"/>
      <c r="AI52" s="1334"/>
      <c r="AJ52" s="1334"/>
      <c r="AK52" s="1334"/>
      <c r="AL52" s="1334"/>
      <c r="AM52" s="1334"/>
      <c r="AN52" s="1334"/>
      <c r="AO52" s="1334"/>
      <c r="AP52" s="1334"/>
      <c r="AQ52" s="1334"/>
      <c r="AR52" s="1334"/>
      <c r="AS52" s="1334"/>
      <c r="AT52" s="1334"/>
      <c r="AU52" s="1334"/>
      <c r="AV52" s="1334"/>
      <c r="AW52" s="1334"/>
      <c r="AX52" s="1334"/>
      <c r="AY52" s="1334"/>
      <c r="AZ52" s="1334"/>
      <c r="BA52" s="729"/>
      <c r="BB52" s="729"/>
      <c r="BC52" s="1334" t="str">
        <f>IF(BO65&gt;DT51,"Attenzione: superato vincolo 7% spese generali SS","")</f>
        <v>Attenzione: superato vincolo 7% spese generali SS</v>
      </c>
      <c r="BD52" s="1334"/>
      <c r="BE52" s="1334"/>
      <c r="BF52" s="1334"/>
      <c r="BG52" s="1334"/>
      <c r="BH52" s="1334"/>
      <c r="BI52" s="1334"/>
      <c r="BJ52" s="1334"/>
      <c r="BK52" s="1334"/>
      <c r="BL52" s="1334"/>
      <c r="BM52" s="1334"/>
      <c r="BN52" s="1334"/>
      <c r="BO52" s="1334"/>
      <c r="BP52" s="1334"/>
      <c r="BQ52" s="1334"/>
      <c r="BR52" s="1334"/>
      <c r="BS52" s="1334"/>
      <c r="BT52" s="1334"/>
      <c r="BU52" s="1334"/>
      <c r="BV52" s="1334"/>
      <c r="BW52" s="1334"/>
      <c r="BX52" s="1334"/>
      <c r="BY52" s="1334"/>
      <c r="BZ52" s="1334"/>
      <c r="CA52" s="1334"/>
      <c r="CB52" s="1334"/>
      <c r="CC52" s="1334"/>
      <c r="CD52" s="1334"/>
      <c r="CE52" s="1334"/>
      <c r="CF52" s="1334"/>
      <c r="CG52" s="1334"/>
      <c r="CH52" s="1334"/>
      <c r="CI52" s="1334"/>
      <c r="CJ52" s="1334"/>
      <c r="CK52" s="1334"/>
      <c r="CL52" s="1334"/>
      <c r="CM52" s="1334"/>
      <c r="CN52" s="1334"/>
      <c r="CO52" s="1334"/>
      <c r="CP52" s="1334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115"/>
      <c r="GJ52" s="62"/>
      <c r="GK52" s="62"/>
      <c r="GL52" s="103"/>
      <c r="GN52" s="42"/>
      <c r="GO52" s="65"/>
      <c r="GP52" s="42"/>
      <c r="GQ52" s="42"/>
      <c r="GR52" s="42"/>
      <c r="GS52" s="42"/>
      <c r="GT52" s="42"/>
      <c r="GU52" s="42"/>
    </row>
    <row r="53" spans="1:203" s="63" customFormat="1" ht="15.75" customHeight="1">
      <c r="A53" s="512"/>
      <c r="B53" s="62"/>
      <c r="C53" s="24"/>
      <c r="D53" s="24"/>
      <c r="E53" s="1198" t="s">
        <v>23</v>
      </c>
      <c r="F53" s="1199"/>
      <c r="G53" s="1199"/>
      <c r="H53" s="1199"/>
      <c r="I53" s="1199"/>
      <c r="J53" s="1199"/>
      <c r="K53" s="1199"/>
      <c r="L53" s="1199"/>
      <c r="M53" s="1199"/>
      <c r="N53" s="1199"/>
      <c r="O53" s="1199"/>
      <c r="P53" s="1199"/>
      <c r="Q53" s="1199"/>
      <c r="R53" s="1199"/>
      <c r="S53" s="1199"/>
      <c r="T53" s="1199"/>
      <c r="U53" s="1199"/>
      <c r="V53" s="1199"/>
      <c r="W53" s="1199"/>
      <c r="X53" s="1199"/>
      <c r="Y53" s="1199"/>
      <c r="Z53" s="1199"/>
      <c r="AA53" s="1199"/>
      <c r="AB53" s="1199"/>
      <c r="AC53" s="1199"/>
      <c r="AD53" s="1199"/>
      <c r="AE53" s="1199"/>
      <c r="AF53" s="1199"/>
      <c r="AG53" s="1199"/>
      <c r="AH53" s="1199"/>
      <c r="AI53" s="1199"/>
      <c r="AJ53" s="1199"/>
      <c r="AK53" s="1199"/>
      <c r="AL53" s="1199"/>
      <c r="AM53" s="1199"/>
      <c r="AN53" s="1199"/>
      <c r="AO53" s="1199"/>
      <c r="AP53" s="1199"/>
      <c r="AQ53" s="1199"/>
      <c r="AR53" s="1199"/>
      <c r="AS53" s="1199"/>
      <c r="AT53" s="1199"/>
      <c r="AU53" s="1199"/>
      <c r="AV53" s="1200"/>
      <c r="AW53" s="1233"/>
      <c r="AX53" s="1234"/>
      <c r="AY53" s="1234"/>
      <c r="AZ53" s="1234"/>
      <c r="BA53" s="1234"/>
      <c r="BB53" s="1234"/>
      <c r="BC53" s="1234"/>
      <c r="BD53" s="1234"/>
      <c r="BE53" s="1235"/>
      <c r="BF53" s="1213">
        <v>1</v>
      </c>
      <c r="BG53" s="1214"/>
      <c r="BH53" s="1214"/>
      <c r="BI53" s="1214"/>
      <c r="BJ53" s="1214"/>
      <c r="BK53" s="1214"/>
      <c r="BL53" s="1214"/>
      <c r="BM53" s="1214"/>
      <c r="BN53" s="1215"/>
      <c r="BO53" s="1216">
        <v>1</v>
      </c>
      <c r="BP53" s="1211"/>
      <c r="BQ53" s="1211"/>
      <c r="BR53" s="1211"/>
      <c r="BS53" s="1211"/>
      <c r="BT53" s="1211"/>
      <c r="BU53" s="1211"/>
      <c r="BV53" s="1211"/>
      <c r="BW53" s="1211"/>
      <c r="BX53" s="1211">
        <v>0</v>
      </c>
      <c r="BY53" s="1211"/>
      <c r="BZ53" s="1211"/>
      <c r="CA53" s="1211"/>
      <c r="CB53" s="1211"/>
      <c r="CC53" s="1211"/>
      <c r="CD53" s="1211"/>
      <c r="CE53" s="1211"/>
      <c r="CF53" s="1212"/>
      <c r="CG53" s="1223"/>
      <c r="CH53" s="1224"/>
      <c r="CI53" s="1224"/>
      <c r="CJ53" s="1224"/>
      <c r="CK53" s="1224"/>
      <c r="CL53" s="1224"/>
      <c r="CM53" s="1224"/>
      <c r="CN53" s="1224"/>
      <c r="CO53" s="1224"/>
      <c r="CP53" s="116"/>
      <c r="CQ53" s="117"/>
      <c r="CR53" s="1145" t="s">
        <v>19</v>
      </c>
      <c r="CS53" s="1146"/>
      <c r="CT53" s="1146"/>
      <c r="CU53" s="1146"/>
      <c r="CV53" s="1146"/>
      <c r="CW53" s="1146"/>
      <c r="CX53" s="1146"/>
      <c r="CY53" s="1146"/>
      <c r="CZ53" s="1146"/>
      <c r="DA53" s="1146"/>
      <c r="DB53" s="1146"/>
      <c r="DC53" s="1146"/>
      <c r="DD53" s="1146"/>
      <c r="DE53" s="1146"/>
      <c r="DF53" s="1146"/>
      <c r="DG53" s="1146"/>
      <c r="DH53" s="1146"/>
      <c r="DI53" s="1146"/>
      <c r="DJ53" s="1146"/>
      <c r="DK53" s="1146"/>
      <c r="DL53" s="1146"/>
      <c r="DM53" s="1146"/>
      <c r="DN53" s="1146"/>
      <c r="DO53" s="1146"/>
      <c r="DP53" s="1146"/>
      <c r="DQ53" s="1146"/>
      <c r="DR53" s="1147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8"/>
      <c r="GJ53" s="62"/>
      <c r="GK53" s="62"/>
      <c r="GL53" s="120"/>
      <c r="GN53" s="42"/>
      <c r="GO53" s="65"/>
      <c r="GP53" s="42"/>
      <c r="GQ53" s="42"/>
      <c r="GR53" s="42"/>
      <c r="GS53" s="42"/>
      <c r="GT53" s="42"/>
      <c r="GU53" s="42"/>
    </row>
    <row r="54" spans="1:203" s="63" customFormat="1" ht="22.5" customHeight="1">
      <c r="A54" s="512"/>
      <c r="B54" s="62"/>
      <c r="C54" s="24"/>
      <c r="D54" s="24"/>
      <c r="E54" s="1201"/>
      <c r="F54" s="870"/>
      <c r="G54" s="870"/>
      <c r="H54" s="870"/>
      <c r="I54" s="870"/>
      <c r="J54" s="870"/>
      <c r="K54" s="870"/>
      <c r="L54" s="870"/>
      <c r="M54" s="870"/>
      <c r="N54" s="870"/>
      <c r="O54" s="870"/>
      <c r="P54" s="870"/>
      <c r="Q54" s="870"/>
      <c r="R54" s="870"/>
      <c r="S54" s="870"/>
      <c r="T54" s="870"/>
      <c r="U54" s="870"/>
      <c r="V54" s="870"/>
      <c r="W54" s="870"/>
      <c r="X54" s="870"/>
      <c r="Y54" s="870"/>
      <c r="Z54" s="870"/>
      <c r="AA54" s="870"/>
      <c r="AB54" s="870"/>
      <c r="AC54" s="870"/>
      <c r="AD54" s="870"/>
      <c r="AE54" s="870"/>
      <c r="AF54" s="870"/>
      <c r="AG54" s="870"/>
      <c r="AH54" s="870"/>
      <c r="AI54" s="870"/>
      <c r="AJ54" s="870"/>
      <c r="AK54" s="870"/>
      <c r="AL54" s="870"/>
      <c r="AM54" s="870"/>
      <c r="AN54" s="870"/>
      <c r="AO54" s="870"/>
      <c r="AP54" s="870"/>
      <c r="AQ54" s="870"/>
      <c r="AR54" s="870"/>
      <c r="AS54" s="870"/>
      <c r="AT54" s="870"/>
      <c r="AU54" s="870"/>
      <c r="AV54" s="1202"/>
      <c r="AW54" s="1228"/>
      <c r="AX54" s="1229"/>
      <c r="AY54" s="1229"/>
      <c r="AZ54" s="1229"/>
      <c r="BA54" s="1229"/>
      <c r="BB54" s="1229"/>
      <c r="BC54" s="1229"/>
      <c r="BD54" s="1229"/>
      <c r="BE54" s="1230"/>
      <c r="BF54" s="942" t="s">
        <v>151</v>
      </c>
      <c r="BG54" s="943"/>
      <c r="BH54" s="943"/>
      <c r="BI54" s="943"/>
      <c r="BJ54" s="943"/>
      <c r="BK54" s="943"/>
      <c r="BL54" s="943"/>
      <c r="BM54" s="943"/>
      <c r="BN54" s="944"/>
      <c r="BO54" s="942" t="s">
        <v>161</v>
      </c>
      <c r="BP54" s="943"/>
      <c r="BQ54" s="943"/>
      <c r="BR54" s="943"/>
      <c r="BS54" s="943"/>
      <c r="BT54" s="943"/>
      <c r="BU54" s="943"/>
      <c r="BV54" s="943"/>
      <c r="BW54" s="944"/>
      <c r="BX54" s="942"/>
      <c r="BY54" s="943"/>
      <c r="BZ54" s="943"/>
      <c r="CA54" s="943"/>
      <c r="CB54" s="943"/>
      <c r="CC54" s="943"/>
      <c r="CD54" s="943"/>
      <c r="CE54" s="943"/>
      <c r="CF54" s="944"/>
      <c r="CG54" s="1232" t="s">
        <v>8</v>
      </c>
      <c r="CH54" s="825"/>
      <c r="CI54" s="825"/>
      <c r="CJ54" s="825"/>
      <c r="CK54" s="825"/>
      <c r="CL54" s="825"/>
      <c r="CM54" s="825"/>
      <c r="CN54" s="825"/>
      <c r="CO54" s="825"/>
      <c r="CP54" s="123"/>
      <c r="CQ54" s="101"/>
      <c r="CR54" s="938" t="s">
        <v>75</v>
      </c>
      <c r="CS54" s="939"/>
      <c r="CT54" s="939"/>
      <c r="CU54" s="939"/>
      <c r="CV54" s="939"/>
      <c r="CW54" s="939"/>
      <c r="CX54" s="939"/>
      <c r="CY54" s="939"/>
      <c r="CZ54" s="940"/>
      <c r="DA54" s="941" t="s">
        <v>76</v>
      </c>
      <c r="DB54" s="939"/>
      <c r="DC54" s="939"/>
      <c r="DD54" s="939"/>
      <c r="DE54" s="939"/>
      <c r="DF54" s="939"/>
      <c r="DG54" s="939"/>
      <c r="DH54" s="939"/>
      <c r="DI54" s="940"/>
      <c r="DJ54" s="946" t="s">
        <v>1</v>
      </c>
      <c r="DK54" s="947"/>
      <c r="DL54" s="947"/>
      <c r="DM54" s="947"/>
      <c r="DN54" s="947"/>
      <c r="DO54" s="947"/>
      <c r="DP54" s="947"/>
      <c r="DQ54" s="947"/>
      <c r="DR54" s="948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7"/>
      <c r="GF54" s="127"/>
      <c r="GG54" s="127"/>
      <c r="GH54" s="127"/>
      <c r="GI54" s="124"/>
      <c r="GJ54" s="62"/>
      <c r="GK54" s="62"/>
      <c r="GL54" s="120"/>
      <c r="GN54" s="42"/>
      <c r="GO54" s="65"/>
      <c r="GP54" s="42"/>
      <c r="GQ54" s="42"/>
      <c r="GR54" s="42"/>
      <c r="GS54" s="42"/>
      <c r="GT54" s="42"/>
      <c r="GU54" s="42"/>
    </row>
    <row r="55" spans="1:203" s="63" customFormat="1" ht="18" customHeight="1">
      <c r="A55" s="512"/>
      <c r="B55" s="62"/>
      <c r="C55" s="24"/>
      <c r="D55" s="24"/>
      <c r="E55" s="1203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4"/>
      <c r="AH55" s="1204"/>
      <c r="AI55" s="1204"/>
      <c r="AJ55" s="1204"/>
      <c r="AK55" s="1204"/>
      <c r="AL55" s="1204"/>
      <c r="AM55" s="1204"/>
      <c r="AN55" s="1204"/>
      <c r="AO55" s="1204"/>
      <c r="AP55" s="1204"/>
      <c r="AQ55" s="1204"/>
      <c r="AR55" s="1204"/>
      <c r="AS55" s="1204"/>
      <c r="AT55" s="1204"/>
      <c r="AU55" s="1204"/>
      <c r="AV55" s="1205"/>
      <c r="AW55" s="1231"/>
      <c r="AX55" s="1187"/>
      <c r="AY55" s="1187"/>
      <c r="AZ55" s="1187"/>
      <c r="BA55" s="1187"/>
      <c r="BB55" s="1187"/>
      <c r="BC55" s="1187"/>
      <c r="BD55" s="1187"/>
      <c r="BE55" s="1188"/>
      <c r="BF55" s="1186"/>
      <c r="BG55" s="1187"/>
      <c r="BH55" s="1187"/>
      <c r="BI55" s="1187"/>
      <c r="BJ55" s="1187"/>
      <c r="BK55" s="1187"/>
      <c r="BL55" s="1187"/>
      <c r="BM55" s="1187"/>
      <c r="BN55" s="1188"/>
      <c r="BO55" s="1217" t="s">
        <v>181</v>
      </c>
      <c r="BP55" s="1218"/>
      <c r="BQ55" s="1218"/>
      <c r="BR55" s="1218"/>
      <c r="BS55" s="1218"/>
      <c r="BT55" s="1218"/>
      <c r="BU55" s="1218"/>
      <c r="BV55" s="1218"/>
      <c r="BW55" s="1218"/>
      <c r="BX55" s="1218"/>
      <c r="BY55" s="1218"/>
      <c r="BZ55" s="1218"/>
      <c r="CA55" s="1218"/>
      <c r="CB55" s="1218"/>
      <c r="CC55" s="1218"/>
      <c r="CD55" s="1218"/>
      <c r="CE55" s="1218"/>
      <c r="CF55" s="1236"/>
      <c r="CG55" s="1226"/>
      <c r="CH55" s="1227"/>
      <c r="CI55" s="1227"/>
      <c r="CJ55" s="1227"/>
      <c r="CK55" s="1227"/>
      <c r="CL55" s="1227"/>
      <c r="CM55" s="1227"/>
      <c r="CN55" s="1227"/>
      <c r="CO55" s="1227"/>
      <c r="CP55" s="128"/>
      <c r="CQ55" s="110"/>
      <c r="CR55" s="952">
        <f>IF(CG49=0,CG48/CG47,IF(CG49&lt;CG48,CG49/CG47,CG48/CG47))</f>
        <v>1</v>
      </c>
      <c r="CS55" s="953"/>
      <c r="CT55" s="953"/>
      <c r="CU55" s="953"/>
      <c r="CV55" s="953"/>
      <c r="CW55" s="953"/>
      <c r="CX55" s="953"/>
      <c r="CY55" s="953"/>
      <c r="CZ55" s="954"/>
      <c r="DA55" s="1181">
        <f>1-CR55</f>
        <v>0</v>
      </c>
      <c r="DB55" s="1182"/>
      <c r="DC55" s="1182"/>
      <c r="DD55" s="1182"/>
      <c r="DE55" s="1182"/>
      <c r="DF55" s="1182"/>
      <c r="DG55" s="1182"/>
      <c r="DH55" s="1182"/>
      <c r="DI55" s="1183"/>
      <c r="DJ55" s="949"/>
      <c r="DK55" s="950"/>
      <c r="DL55" s="950"/>
      <c r="DM55" s="950"/>
      <c r="DN55" s="950"/>
      <c r="DO55" s="950"/>
      <c r="DP55" s="950"/>
      <c r="DQ55" s="950"/>
      <c r="DR55" s="951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5"/>
      <c r="EM55" s="125"/>
      <c r="EN55" s="125"/>
      <c r="EO55" s="125"/>
      <c r="EP55" s="125"/>
      <c r="EQ55" s="125"/>
      <c r="ER55" s="125"/>
      <c r="ES55" s="125"/>
      <c r="ET55" s="125"/>
      <c r="EU55" s="125"/>
      <c r="EV55" s="125"/>
      <c r="EW55" s="125"/>
      <c r="EX55" s="125"/>
      <c r="EY55" s="125"/>
      <c r="EZ55" s="125"/>
      <c r="FA55" s="125"/>
      <c r="FB55" s="125"/>
      <c r="FC55" s="125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7"/>
      <c r="GF55" s="127"/>
      <c r="GG55" s="127"/>
      <c r="GH55" s="127"/>
      <c r="GI55" s="130"/>
      <c r="GJ55" s="62"/>
      <c r="GK55" s="62"/>
      <c r="GL55" s="120"/>
      <c r="GN55" s="42"/>
      <c r="GO55" s="65"/>
      <c r="GP55" s="42"/>
      <c r="GQ55" s="42"/>
      <c r="GR55" s="42"/>
      <c r="GS55" s="42"/>
      <c r="GT55" s="42"/>
      <c r="GU55" s="42"/>
    </row>
    <row r="56" spans="1:203" s="63" customFormat="1" ht="14.25" customHeight="1">
      <c r="A56" s="512"/>
      <c r="B56" s="62"/>
      <c r="C56" s="24"/>
      <c r="D56" s="24"/>
      <c r="E56" s="1238"/>
      <c r="F56" s="1239"/>
      <c r="G56" s="1239"/>
      <c r="H56" s="1239"/>
      <c r="I56" s="1239"/>
      <c r="J56" s="1239"/>
      <c r="K56" s="1239"/>
      <c r="L56" s="1239"/>
      <c r="M56" s="1239"/>
      <c r="N56" s="1239"/>
      <c r="O56" s="1239"/>
      <c r="P56" s="1239"/>
      <c r="Q56" s="1240"/>
      <c r="R56" s="1241" t="s">
        <v>95</v>
      </c>
      <c r="S56" s="1241"/>
      <c r="T56" s="1241"/>
      <c r="U56" s="1241"/>
      <c r="V56" s="1241"/>
      <c r="W56" s="1241"/>
      <c r="X56" s="1241"/>
      <c r="Y56" s="1241"/>
      <c r="Z56" s="1241"/>
      <c r="AA56" s="1241"/>
      <c r="AB56" s="1241"/>
      <c r="AC56" s="1241"/>
      <c r="AD56" s="1241"/>
      <c r="AE56" s="1241"/>
      <c r="AF56" s="1241"/>
      <c r="AG56" s="1241"/>
      <c r="AH56" s="1241"/>
      <c r="AI56" s="1241"/>
      <c r="AJ56" s="1241"/>
      <c r="AK56" s="1241"/>
      <c r="AL56" s="1241"/>
      <c r="AM56" s="1241"/>
      <c r="AN56" s="1241"/>
      <c r="AO56" s="1241"/>
      <c r="AP56" s="1241"/>
      <c r="AQ56" s="1241"/>
      <c r="AR56" s="1241"/>
      <c r="AS56" s="1241"/>
      <c r="AT56" s="1241"/>
      <c r="AU56" s="1241"/>
      <c r="AV56" s="1241"/>
      <c r="AW56" s="1237"/>
      <c r="AX56" s="1237"/>
      <c r="AY56" s="1237"/>
      <c r="AZ56" s="1237"/>
      <c r="BA56" s="1237"/>
      <c r="BB56" s="1237"/>
      <c r="BC56" s="1237"/>
      <c r="BD56" s="1237"/>
      <c r="BE56" s="1237"/>
      <c r="BF56" s="1189">
        <v>7000</v>
      </c>
      <c r="BG56" s="1190"/>
      <c r="BH56" s="1190"/>
      <c r="BI56" s="1190"/>
      <c r="BJ56" s="1190"/>
      <c r="BK56" s="1190"/>
      <c r="BL56" s="1190"/>
      <c r="BM56" s="1190"/>
      <c r="BN56" s="1191"/>
      <c r="BO56" s="1185">
        <v>5000</v>
      </c>
      <c r="BP56" s="1185"/>
      <c r="BQ56" s="1185"/>
      <c r="BR56" s="1185"/>
      <c r="BS56" s="1185"/>
      <c r="BT56" s="1185"/>
      <c r="BU56" s="1185"/>
      <c r="BV56" s="1185"/>
      <c r="BW56" s="1185"/>
      <c r="BX56" s="1184"/>
      <c r="BY56" s="1184"/>
      <c r="BZ56" s="1184"/>
      <c r="CA56" s="1184"/>
      <c r="CB56" s="1184"/>
      <c r="CC56" s="1184"/>
      <c r="CD56" s="1184"/>
      <c r="CE56" s="1184"/>
      <c r="CF56" s="1184"/>
      <c r="CG56" s="1102">
        <f aca="true" t="shared" si="0" ref="CG56:CG64">SUM(AW56:CF56)</f>
        <v>12000</v>
      </c>
      <c r="CH56" s="1103"/>
      <c r="CI56" s="1103"/>
      <c r="CJ56" s="1103"/>
      <c r="CK56" s="1103"/>
      <c r="CL56" s="1103"/>
      <c r="CM56" s="1103"/>
      <c r="CN56" s="1103"/>
      <c r="CO56" s="1103"/>
      <c r="CP56" s="1"/>
      <c r="CQ56" s="131"/>
      <c r="CR56" s="1144">
        <f>IF(FD56=FM56,EU56,DJ56*GE56*CS47)</f>
        <v>12000</v>
      </c>
      <c r="CS56" s="936"/>
      <c r="CT56" s="936"/>
      <c r="CU56" s="936"/>
      <c r="CV56" s="936"/>
      <c r="CW56" s="936"/>
      <c r="CX56" s="936"/>
      <c r="CY56" s="936"/>
      <c r="CZ56" s="936"/>
      <c r="DA56" s="936">
        <f aca="true" t="shared" si="1" ref="DA56:DA65">DJ56-CR56</f>
        <v>0</v>
      </c>
      <c r="DB56" s="936"/>
      <c r="DC56" s="936"/>
      <c r="DD56" s="936"/>
      <c r="DE56" s="936"/>
      <c r="DF56" s="936"/>
      <c r="DG56" s="936"/>
      <c r="DH56" s="936"/>
      <c r="DI56" s="936"/>
      <c r="DJ56" s="936">
        <f aca="true" t="shared" si="2" ref="DJ56:DJ65">CG56</f>
        <v>12000</v>
      </c>
      <c r="DK56" s="936"/>
      <c r="DL56" s="936"/>
      <c r="DM56" s="936"/>
      <c r="DN56" s="936"/>
      <c r="DO56" s="936"/>
      <c r="DP56" s="936"/>
      <c r="DQ56" s="936"/>
      <c r="DR56" s="937"/>
      <c r="DS56" s="131"/>
      <c r="DT56" s="929">
        <f>CR56/CR66</f>
        <v>0.12</v>
      </c>
      <c r="DU56" s="930"/>
      <c r="DV56" s="930"/>
      <c r="DW56" s="930"/>
      <c r="DX56" s="930"/>
      <c r="DY56" s="930"/>
      <c r="DZ56" s="930"/>
      <c r="EA56" s="930"/>
      <c r="EB56" s="931"/>
      <c r="EC56" s="847"/>
      <c r="ED56" s="848"/>
      <c r="EE56" s="848"/>
      <c r="EF56" s="848"/>
      <c r="EG56" s="848"/>
      <c r="EH56" s="848"/>
      <c r="EI56" s="848"/>
      <c r="EJ56" s="848"/>
      <c r="EK56" s="849"/>
      <c r="EL56" s="850">
        <f>AW56*AW53+BF56*BF53+BO56*BO53+BX56*BX53</f>
        <v>12000</v>
      </c>
      <c r="EM56" s="928"/>
      <c r="EN56" s="928"/>
      <c r="EO56" s="928"/>
      <c r="EP56" s="928"/>
      <c r="EQ56" s="928"/>
      <c r="ER56" s="928"/>
      <c r="ES56" s="851"/>
      <c r="ET56" s="851"/>
      <c r="EU56" s="851">
        <f>DJ56*CR55</f>
        <v>12000</v>
      </c>
      <c r="EV56" s="851"/>
      <c r="EW56" s="851"/>
      <c r="EX56" s="851"/>
      <c r="EY56" s="851"/>
      <c r="EZ56" s="851"/>
      <c r="FA56" s="851"/>
      <c r="FB56" s="851"/>
      <c r="FC56" s="851"/>
      <c r="FD56" s="846">
        <f>EL56/EL66</f>
        <v>0.12</v>
      </c>
      <c r="FE56" s="846"/>
      <c r="FF56" s="846"/>
      <c r="FG56" s="846"/>
      <c r="FH56" s="846"/>
      <c r="FI56" s="846"/>
      <c r="FJ56" s="846"/>
      <c r="FK56" s="846"/>
      <c r="FL56" s="846"/>
      <c r="FM56" s="846">
        <f>EU56/EU66</f>
        <v>0.12</v>
      </c>
      <c r="FN56" s="846"/>
      <c r="FO56" s="846"/>
      <c r="FP56" s="846"/>
      <c r="FQ56" s="846"/>
      <c r="FR56" s="846"/>
      <c r="FS56" s="846"/>
      <c r="FT56" s="846"/>
      <c r="FU56" s="846"/>
      <c r="FV56" s="845">
        <f aca="true" t="shared" si="3" ref="FV56:FV66">FD56-FM56</f>
        <v>0</v>
      </c>
      <c r="FW56" s="845"/>
      <c r="FX56" s="845"/>
      <c r="FY56" s="845"/>
      <c r="FZ56" s="845"/>
      <c r="GA56" s="845"/>
      <c r="GB56" s="845"/>
      <c r="GC56" s="845"/>
      <c r="GD56" s="845"/>
      <c r="GE56" s="844">
        <f aca="true" t="shared" si="4" ref="GE56:GE66">EL56/DJ56</f>
        <v>1</v>
      </c>
      <c r="GF56" s="844"/>
      <c r="GG56" s="844"/>
      <c r="GH56" s="844"/>
      <c r="GI56" s="844"/>
      <c r="GJ56" s="844"/>
      <c r="GK56" s="133" t="str">
        <f>R56</f>
        <v>Personale strutturato Docente</v>
      </c>
      <c r="GL56" s="120"/>
      <c r="GN56" s="42"/>
      <c r="GO56" s="42"/>
      <c r="GP56" s="42"/>
      <c r="GQ56" s="42"/>
      <c r="GR56" s="42"/>
      <c r="GS56" s="42"/>
      <c r="GT56" s="42"/>
      <c r="GU56" s="42"/>
    </row>
    <row r="57" spans="1:203" s="63" customFormat="1" ht="14.25" customHeight="1" hidden="1">
      <c r="A57" s="512"/>
      <c r="B57" s="62"/>
      <c r="C57" s="24"/>
      <c r="D57" s="24"/>
      <c r="E57" s="1148"/>
      <c r="F57" s="1149"/>
      <c r="G57" s="1149"/>
      <c r="H57" s="1149"/>
      <c r="I57" s="1149"/>
      <c r="J57" s="1149"/>
      <c r="K57" s="1149"/>
      <c r="L57" s="1149"/>
      <c r="M57" s="1149"/>
      <c r="N57" s="1149"/>
      <c r="O57" s="1149"/>
      <c r="P57" s="1149"/>
      <c r="Q57" s="1150"/>
      <c r="R57" s="1152" t="s">
        <v>93</v>
      </c>
      <c r="S57" s="1152"/>
      <c r="T57" s="1152"/>
      <c r="U57" s="1152"/>
      <c r="V57" s="1152"/>
      <c r="W57" s="1152"/>
      <c r="X57" s="1152"/>
      <c r="Y57" s="1152"/>
      <c r="Z57" s="1152"/>
      <c r="AA57" s="1152"/>
      <c r="AB57" s="1152"/>
      <c r="AC57" s="1152"/>
      <c r="AD57" s="1152"/>
      <c r="AE57" s="1152"/>
      <c r="AF57" s="1152"/>
      <c r="AG57" s="1152"/>
      <c r="AH57" s="1152"/>
      <c r="AI57" s="1152"/>
      <c r="AJ57" s="1152"/>
      <c r="AK57" s="1152"/>
      <c r="AL57" s="1152"/>
      <c r="AM57" s="1152"/>
      <c r="AN57" s="1152"/>
      <c r="AO57" s="1152"/>
      <c r="AP57" s="1152"/>
      <c r="AQ57" s="1152"/>
      <c r="AR57" s="1152"/>
      <c r="AS57" s="1152"/>
      <c r="AT57" s="1152"/>
      <c r="AU57" s="1152"/>
      <c r="AV57" s="1152"/>
      <c r="AW57" s="945"/>
      <c r="AX57" s="945"/>
      <c r="AY57" s="945"/>
      <c r="AZ57" s="945"/>
      <c r="BA57" s="945"/>
      <c r="BB57" s="945"/>
      <c r="BC57" s="945"/>
      <c r="BD57" s="945"/>
      <c r="BE57" s="945"/>
      <c r="BF57" s="1219"/>
      <c r="BG57" s="1220"/>
      <c r="BH57" s="1220"/>
      <c r="BI57" s="1220"/>
      <c r="BJ57" s="1220"/>
      <c r="BK57" s="1220"/>
      <c r="BL57" s="1220"/>
      <c r="BM57" s="1220"/>
      <c r="BN57" s="1221"/>
      <c r="BO57" s="1222"/>
      <c r="BP57" s="1222"/>
      <c r="BQ57" s="1222"/>
      <c r="BR57" s="1222"/>
      <c r="BS57" s="1222"/>
      <c r="BT57" s="1222"/>
      <c r="BU57" s="1222"/>
      <c r="BV57" s="1222"/>
      <c r="BW57" s="1222"/>
      <c r="BX57" s="1110"/>
      <c r="BY57" s="1110"/>
      <c r="BZ57" s="1110"/>
      <c r="CA57" s="1110"/>
      <c r="CB57" s="1110"/>
      <c r="CC57" s="1110"/>
      <c r="CD57" s="1110"/>
      <c r="CE57" s="1110"/>
      <c r="CF57" s="1110"/>
      <c r="CG57" s="847">
        <f t="shared" si="0"/>
        <v>0</v>
      </c>
      <c r="CH57" s="848"/>
      <c r="CI57" s="848"/>
      <c r="CJ57" s="848"/>
      <c r="CK57" s="848"/>
      <c r="CL57" s="848"/>
      <c r="CM57" s="848"/>
      <c r="CN57" s="848"/>
      <c r="CO57" s="848"/>
      <c r="CP57" s="7"/>
      <c r="CQ57" s="131"/>
      <c r="CR57" s="956">
        <f>IF(FD57=FM57,EU57,DJ57*GE57*CS47)</f>
        <v>0</v>
      </c>
      <c r="CS57" s="934"/>
      <c r="CT57" s="934"/>
      <c r="CU57" s="934"/>
      <c r="CV57" s="934"/>
      <c r="CW57" s="934"/>
      <c r="CX57" s="934"/>
      <c r="CY57" s="934"/>
      <c r="CZ57" s="934"/>
      <c r="DA57" s="934">
        <f t="shared" si="1"/>
        <v>0</v>
      </c>
      <c r="DB57" s="934"/>
      <c r="DC57" s="934"/>
      <c r="DD57" s="934"/>
      <c r="DE57" s="934"/>
      <c r="DF57" s="934"/>
      <c r="DG57" s="934"/>
      <c r="DH57" s="934"/>
      <c r="DI57" s="934"/>
      <c r="DJ57" s="934">
        <f t="shared" si="2"/>
        <v>0</v>
      </c>
      <c r="DK57" s="934"/>
      <c r="DL57" s="934"/>
      <c r="DM57" s="934"/>
      <c r="DN57" s="934"/>
      <c r="DO57" s="934"/>
      <c r="DP57" s="934"/>
      <c r="DQ57" s="934"/>
      <c r="DR57" s="935"/>
      <c r="DS57" s="131"/>
      <c r="DT57" s="929"/>
      <c r="DU57" s="930"/>
      <c r="DV57" s="930"/>
      <c r="DW57" s="930"/>
      <c r="DX57" s="930"/>
      <c r="DY57" s="930"/>
      <c r="DZ57" s="930"/>
      <c r="EA57" s="930"/>
      <c r="EB57" s="931"/>
      <c r="EC57" s="847"/>
      <c r="ED57" s="848"/>
      <c r="EE57" s="848"/>
      <c r="EF57" s="848"/>
      <c r="EG57" s="848"/>
      <c r="EH57" s="848"/>
      <c r="EI57" s="848"/>
      <c r="EJ57" s="848"/>
      <c r="EK57" s="849"/>
      <c r="EL57" s="850">
        <f>AW57*AW53+BF57*BF53+BO57*BO53+BX57*BX53</f>
        <v>0</v>
      </c>
      <c r="EM57" s="851"/>
      <c r="EN57" s="851"/>
      <c r="EO57" s="851"/>
      <c r="EP57" s="851"/>
      <c r="EQ57" s="851"/>
      <c r="ER57" s="851"/>
      <c r="ES57" s="851"/>
      <c r="ET57" s="851"/>
      <c r="EU57" s="851">
        <f>DJ57*CR55</f>
        <v>0</v>
      </c>
      <c r="EV57" s="851"/>
      <c r="EW57" s="851"/>
      <c r="EX57" s="851"/>
      <c r="EY57" s="851"/>
      <c r="EZ57" s="851"/>
      <c r="FA57" s="851"/>
      <c r="FB57" s="851"/>
      <c r="FC57" s="851"/>
      <c r="FD57" s="846">
        <f>EL57/EL66</f>
        <v>0</v>
      </c>
      <c r="FE57" s="846"/>
      <c r="FF57" s="846"/>
      <c r="FG57" s="846"/>
      <c r="FH57" s="846"/>
      <c r="FI57" s="846"/>
      <c r="FJ57" s="846"/>
      <c r="FK57" s="846"/>
      <c r="FL57" s="846"/>
      <c r="FM57" s="846">
        <f>EU57/EU66</f>
        <v>0</v>
      </c>
      <c r="FN57" s="846"/>
      <c r="FO57" s="846"/>
      <c r="FP57" s="846"/>
      <c r="FQ57" s="846"/>
      <c r="FR57" s="846"/>
      <c r="FS57" s="846"/>
      <c r="FT57" s="846"/>
      <c r="FU57" s="846"/>
      <c r="FV57" s="845">
        <f t="shared" si="3"/>
        <v>0</v>
      </c>
      <c r="FW57" s="845"/>
      <c r="FX57" s="845"/>
      <c r="FY57" s="845"/>
      <c r="FZ57" s="845"/>
      <c r="GA57" s="845"/>
      <c r="GB57" s="845"/>
      <c r="GC57" s="845"/>
      <c r="GD57" s="845"/>
      <c r="GE57" s="844" t="e">
        <f t="shared" si="4"/>
        <v>#DIV/0!</v>
      </c>
      <c r="GF57" s="844"/>
      <c r="GG57" s="844"/>
      <c r="GH57" s="844"/>
      <c r="GI57" s="844"/>
      <c r="GJ57" s="844"/>
      <c r="GK57" s="133" t="str">
        <f>R57</f>
        <v>Personale strutturato Tecnico Amministrativo</v>
      </c>
      <c r="GL57" s="120"/>
      <c r="GN57" s="42"/>
      <c r="GO57" s="42"/>
      <c r="GP57" s="42"/>
      <c r="GQ57" s="42"/>
      <c r="GR57" s="42"/>
      <c r="GS57" s="42"/>
      <c r="GT57" s="42"/>
      <c r="GU57" s="42"/>
    </row>
    <row r="58" spans="1:203" s="63" customFormat="1" ht="14.25" customHeight="1">
      <c r="A58" s="512"/>
      <c r="B58" s="62"/>
      <c r="C58" s="24"/>
      <c r="D58" s="24"/>
      <c r="E58" s="1148"/>
      <c r="F58" s="1149"/>
      <c r="G58" s="1149"/>
      <c r="H58" s="1149"/>
      <c r="I58" s="1149"/>
      <c r="J58" s="1149"/>
      <c r="K58" s="1149"/>
      <c r="L58" s="1149"/>
      <c r="M58" s="1149"/>
      <c r="N58" s="1149"/>
      <c r="O58" s="1149"/>
      <c r="P58" s="1149"/>
      <c r="Q58" s="1150"/>
      <c r="R58" s="1152" t="s">
        <v>33</v>
      </c>
      <c r="S58" s="1152"/>
      <c r="T58" s="1152"/>
      <c r="U58" s="1152"/>
      <c r="V58" s="1152"/>
      <c r="W58" s="1152"/>
      <c r="X58" s="1152"/>
      <c r="Y58" s="1152"/>
      <c r="Z58" s="1152"/>
      <c r="AA58" s="1152"/>
      <c r="AB58" s="1152"/>
      <c r="AC58" s="1152"/>
      <c r="AD58" s="1152"/>
      <c r="AE58" s="1152"/>
      <c r="AF58" s="1152"/>
      <c r="AG58" s="1152"/>
      <c r="AH58" s="1152"/>
      <c r="AI58" s="1152"/>
      <c r="AJ58" s="1152"/>
      <c r="AK58" s="1152"/>
      <c r="AL58" s="1152"/>
      <c r="AM58" s="1152"/>
      <c r="AN58" s="1152"/>
      <c r="AO58" s="1152"/>
      <c r="AP58" s="1152"/>
      <c r="AQ58" s="1152"/>
      <c r="AR58" s="1152"/>
      <c r="AS58" s="1152"/>
      <c r="AT58" s="1152"/>
      <c r="AU58" s="1152"/>
      <c r="AV58" s="1152"/>
      <c r="AW58" s="945"/>
      <c r="AX58" s="945"/>
      <c r="AY58" s="945"/>
      <c r="AZ58" s="945"/>
      <c r="BA58" s="945"/>
      <c r="BB58" s="945"/>
      <c r="BC58" s="945"/>
      <c r="BD58" s="945"/>
      <c r="BE58" s="945"/>
      <c r="BF58" s="1107">
        <v>20000</v>
      </c>
      <c r="BG58" s="1108"/>
      <c r="BH58" s="1108"/>
      <c r="BI58" s="1108"/>
      <c r="BJ58" s="1108"/>
      <c r="BK58" s="1108"/>
      <c r="BL58" s="1108"/>
      <c r="BM58" s="1108"/>
      <c r="BN58" s="1109"/>
      <c r="BO58" s="1142">
        <v>21000</v>
      </c>
      <c r="BP58" s="1142"/>
      <c r="BQ58" s="1142"/>
      <c r="BR58" s="1142"/>
      <c r="BS58" s="1142"/>
      <c r="BT58" s="1142"/>
      <c r="BU58" s="1142"/>
      <c r="BV58" s="1142"/>
      <c r="BW58" s="1142"/>
      <c r="BX58" s="1110"/>
      <c r="BY58" s="1110"/>
      <c r="BZ58" s="1110"/>
      <c r="CA58" s="1110"/>
      <c r="CB58" s="1110"/>
      <c r="CC58" s="1110"/>
      <c r="CD58" s="1110"/>
      <c r="CE58" s="1110"/>
      <c r="CF58" s="1110"/>
      <c r="CG58" s="847">
        <f t="shared" si="0"/>
        <v>41000</v>
      </c>
      <c r="CH58" s="848"/>
      <c r="CI58" s="848"/>
      <c r="CJ58" s="848"/>
      <c r="CK58" s="848"/>
      <c r="CL58" s="848"/>
      <c r="CM58" s="848"/>
      <c r="CN58" s="848"/>
      <c r="CO58" s="848"/>
      <c r="CP58" s="7"/>
      <c r="CQ58" s="131"/>
      <c r="CR58" s="956">
        <f>IF(FD58=FM58,EU58,DJ58*GE58*CS47)</f>
        <v>41000</v>
      </c>
      <c r="CS58" s="934"/>
      <c r="CT58" s="934"/>
      <c r="CU58" s="934"/>
      <c r="CV58" s="934"/>
      <c r="CW58" s="934"/>
      <c r="CX58" s="934"/>
      <c r="CY58" s="934"/>
      <c r="CZ58" s="934"/>
      <c r="DA58" s="934">
        <f t="shared" si="1"/>
        <v>0</v>
      </c>
      <c r="DB58" s="934"/>
      <c r="DC58" s="934"/>
      <c r="DD58" s="934"/>
      <c r="DE58" s="934"/>
      <c r="DF58" s="934"/>
      <c r="DG58" s="934"/>
      <c r="DH58" s="934"/>
      <c r="DI58" s="934"/>
      <c r="DJ58" s="934">
        <f t="shared" si="2"/>
        <v>41000</v>
      </c>
      <c r="DK58" s="934"/>
      <c r="DL58" s="934"/>
      <c r="DM58" s="934"/>
      <c r="DN58" s="934"/>
      <c r="DO58" s="934"/>
      <c r="DP58" s="934"/>
      <c r="DQ58" s="934"/>
      <c r="DR58" s="935"/>
      <c r="DS58" s="134"/>
      <c r="DT58" s="929">
        <f>(CR56+CR58)/CR66</f>
        <v>0.53</v>
      </c>
      <c r="DU58" s="930"/>
      <c r="DV58" s="930"/>
      <c r="DW58" s="930"/>
      <c r="DX58" s="930"/>
      <c r="DY58" s="930"/>
      <c r="DZ58" s="930"/>
      <c r="EA58" s="930"/>
      <c r="EB58" s="931"/>
      <c r="EC58" s="847"/>
      <c r="ED58" s="848"/>
      <c r="EE58" s="848"/>
      <c r="EF58" s="848"/>
      <c r="EG58" s="848"/>
      <c r="EH58" s="848"/>
      <c r="EI58" s="848"/>
      <c r="EJ58" s="848"/>
      <c r="EK58" s="849"/>
      <c r="EL58" s="850">
        <f>AW58*AW53+BF58*BF53+BO58*BO53+BX58*BX53</f>
        <v>41000</v>
      </c>
      <c r="EM58" s="851"/>
      <c r="EN58" s="851"/>
      <c r="EO58" s="851"/>
      <c r="EP58" s="851"/>
      <c r="EQ58" s="851"/>
      <c r="ER58" s="851"/>
      <c r="ES58" s="851"/>
      <c r="ET58" s="851"/>
      <c r="EU58" s="851">
        <f>DJ58*CR55</f>
        <v>41000</v>
      </c>
      <c r="EV58" s="851"/>
      <c r="EW58" s="851"/>
      <c r="EX58" s="851"/>
      <c r="EY58" s="851"/>
      <c r="EZ58" s="851"/>
      <c r="FA58" s="851"/>
      <c r="FB58" s="851"/>
      <c r="FC58" s="851"/>
      <c r="FD58" s="846">
        <f>EL58/EL66</f>
        <v>0.41</v>
      </c>
      <c r="FE58" s="846"/>
      <c r="FF58" s="846"/>
      <c r="FG58" s="846"/>
      <c r="FH58" s="846"/>
      <c r="FI58" s="846"/>
      <c r="FJ58" s="846"/>
      <c r="FK58" s="846"/>
      <c r="FL58" s="846"/>
      <c r="FM58" s="846">
        <f>EU58/EU66</f>
        <v>0.41</v>
      </c>
      <c r="FN58" s="846"/>
      <c r="FO58" s="846"/>
      <c r="FP58" s="846"/>
      <c r="FQ58" s="846"/>
      <c r="FR58" s="846"/>
      <c r="FS58" s="846"/>
      <c r="FT58" s="846"/>
      <c r="FU58" s="846"/>
      <c r="FV58" s="845">
        <f t="shared" si="3"/>
        <v>0</v>
      </c>
      <c r="FW58" s="845"/>
      <c r="FX58" s="845"/>
      <c r="FY58" s="845"/>
      <c r="FZ58" s="845"/>
      <c r="GA58" s="845"/>
      <c r="GB58" s="845"/>
      <c r="GC58" s="845"/>
      <c r="GD58" s="845"/>
      <c r="GE58" s="844">
        <f t="shared" si="4"/>
        <v>1</v>
      </c>
      <c r="GF58" s="844"/>
      <c r="GG58" s="844"/>
      <c r="GH58" s="844"/>
      <c r="GI58" s="844"/>
      <c r="GJ58" s="844"/>
      <c r="GK58" s="135" t="s">
        <v>31</v>
      </c>
      <c r="GL58" s="120"/>
      <c r="GN58" s="42"/>
      <c r="GO58" s="42"/>
      <c r="GP58" s="42"/>
      <c r="GQ58" s="42"/>
      <c r="GR58" s="42"/>
      <c r="GS58" s="42"/>
      <c r="GT58" s="42"/>
      <c r="GU58" s="42"/>
    </row>
    <row r="59" spans="1:203" s="63" customFormat="1" ht="14.25" customHeight="1">
      <c r="A59" s="512"/>
      <c r="B59" s="62"/>
      <c r="C59" s="24"/>
      <c r="D59" s="24"/>
      <c r="E59" s="1148"/>
      <c r="F59" s="1149"/>
      <c r="G59" s="1149"/>
      <c r="H59" s="1149"/>
      <c r="I59" s="1149"/>
      <c r="J59" s="1149"/>
      <c r="K59" s="1149"/>
      <c r="L59" s="1149"/>
      <c r="M59" s="1149"/>
      <c r="N59" s="1149"/>
      <c r="O59" s="1149"/>
      <c r="P59" s="1149"/>
      <c r="Q59" s="1150"/>
      <c r="R59" s="1152" t="s">
        <v>163</v>
      </c>
      <c r="S59" s="1152"/>
      <c r="T59" s="1152"/>
      <c r="U59" s="1152"/>
      <c r="V59" s="1152"/>
      <c r="W59" s="1152"/>
      <c r="X59" s="1152"/>
      <c r="Y59" s="1152"/>
      <c r="Z59" s="1152"/>
      <c r="AA59" s="1152"/>
      <c r="AB59" s="1152"/>
      <c r="AC59" s="1152"/>
      <c r="AD59" s="1152"/>
      <c r="AE59" s="1152"/>
      <c r="AF59" s="1152"/>
      <c r="AG59" s="1152"/>
      <c r="AH59" s="1152"/>
      <c r="AI59" s="1152"/>
      <c r="AJ59" s="1152"/>
      <c r="AK59" s="1152"/>
      <c r="AL59" s="1152"/>
      <c r="AM59" s="1152"/>
      <c r="AN59" s="1152"/>
      <c r="AO59" s="1152"/>
      <c r="AP59" s="1152"/>
      <c r="AQ59" s="1152"/>
      <c r="AR59" s="1152"/>
      <c r="AS59" s="1152"/>
      <c r="AT59" s="1152"/>
      <c r="AU59" s="1152"/>
      <c r="AV59" s="1152"/>
      <c r="AW59" s="945"/>
      <c r="AX59" s="945"/>
      <c r="AY59" s="945"/>
      <c r="AZ59" s="945"/>
      <c r="BA59" s="945"/>
      <c r="BB59" s="945"/>
      <c r="BC59" s="945"/>
      <c r="BD59" s="945"/>
      <c r="BE59" s="945"/>
      <c r="BF59" s="1107">
        <v>17000</v>
      </c>
      <c r="BG59" s="1108"/>
      <c r="BH59" s="1108"/>
      <c r="BI59" s="1108"/>
      <c r="BJ59" s="1108"/>
      <c r="BK59" s="1108"/>
      <c r="BL59" s="1108"/>
      <c r="BM59" s="1108"/>
      <c r="BN59" s="1109"/>
      <c r="BO59" s="1142"/>
      <c r="BP59" s="1142"/>
      <c r="BQ59" s="1142"/>
      <c r="BR59" s="1142"/>
      <c r="BS59" s="1142"/>
      <c r="BT59" s="1142"/>
      <c r="BU59" s="1142"/>
      <c r="BV59" s="1142"/>
      <c r="BW59" s="1142"/>
      <c r="BX59" s="945"/>
      <c r="BY59" s="945"/>
      <c r="BZ59" s="945"/>
      <c r="CA59" s="945"/>
      <c r="CB59" s="945"/>
      <c r="CC59" s="945"/>
      <c r="CD59" s="945"/>
      <c r="CE59" s="945"/>
      <c r="CF59" s="945"/>
      <c r="CG59" s="1104">
        <f t="shared" si="0"/>
        <v>17000</v>
      </c>
      <c r="CH59" s="1105"/>
      <c r="CI59" s="1105"/>
      <c r="CJ59" s="1105"/>
      <c r="CK59" s="1105"/>
      <c r="CL59" s="1105"/>
      <c r="CM59" s="1105"/>
      <c r="CN59" s="1105"/>
      <c r="CO59" s="1105"/>
      <c r="CP59" s="8"/>
      <c r="CQ59" s="136"/>
      <c r="CR59" s="956">
        <f>IF(FD59=FM59,EU59,DJ59*GE59*CS47)</f>
        <v>17000</v>
      </c>
      <c r="CS59" s="934"/>
      <c r="CT59" s="934"/>
      <c r="CU59" s="934"/>
      <c r="CV59" s="934"/>
      <c r="CW59" s="934"/>
      <c r="CX59" s="934"/>
      <c r="CY59" s="934"/>
      <c r="CZ59" s="934"/>
      <c r="DA59" s="934">
        <f t="shared" si="1"/>
        <v>0</v>
      </c>
      <c r="DB59" s="934"/>
      <c r="DC59" s="934"/>
      <c r="DD59" s="934"/>
      <c r="DE59" s="934"/>
      <c r="DF59" s="934"/>
      <c r="DG59" s="934"/>
      <c r="DH59" s="934"/>
      <c r="DI59" s="934"/>
      <c r="DJ59" s="934">
        <f t="shared" si="2"/>
        <v>17000</v>
      </c>
      <c r="DK59" s="934"/>
      <c r="DL59" s="934"/>
      <c r="DM59" s="934"/>
      <c r="DN59" s="934"/>
      <c r="DO59" s="934"/>
      <c r="DP59" s="934"/>
      <c r="DQ59" s="934"/>
      <c r="DR59" s="935"/>
      <c r="DS59" s="134"/>
      <c r="DT59" s="847"/>
      <c r="DU59" s="848"/>
      <c r="DV59" s="848"/>
      <c r="DW59" s="848"/>
      <c r="DX59" s="848"/>
      <c r="DY59" s="848"/>
      <c r="DZ59" s="848"/>
      <c r="EA59" s="848"/>
      <c r="EB59" s="849"/>
      <c r="EC59" s="847"/>
      <c r="ED59" s="848"/>
      <c r="EE59" s="848"/>
      <c r="EF59" s="848"/>
      <c r="EG59" s="848"/>
      <c r="EH59" s="848"/>
      <c r="EI59" s="848"/>
      <c r="EJ59" s="848"/>
      <c r="EK59" s="849"/>
      <c r="EL59" s="850">
        <f>AW59*AW53+BF59*BF53+BO59*BO53+BX59*BX53</f>
        <v>17000</v>
      </c>
      <c r="EM59" s="851"/>
      <c r="EN59" s="851"/>
      <c r="EO59" s="851"/>
      <c r="EP59" s="851"/>
      <c r="EQ59" s="851"/>
      <c r="ER59" s="851"/>
      <c r="ES59" s="851"/>
      <c r="ET59" s="851"/>
      <c r="EU59" s="851">
        <f>DJ59*CR55</f>
        <v>17000</v>
      </c>
      <c r="EV59" s="851"/>
      <c r="EW59" s="851"/>
      <c r="EX59" s="851"/>
      <c r="EY59" s="851"/>
      <c r="EZ59" s="851"/>
      <c r="FA59" s="851"/>
      <c r="FB59" s="851"/>
      <c r="FC59" s="851"/>
      <c r="FD59" s="846">
        <f>EL59/EL66</f>
        <v>0.17</v>
      </c>
      <c r="FE59" s="846"/>
      <c r="FF59" s="846"/>
      <c r="FG59" s="846"/>
      <c r="FH59" s="846"/>
      <c r="FI59" s="846"/>
      <c r="FJ59" s="846"/>
      <c r="FK59" s="846"/>
      <c r="FL59" s="846"/>
      <c r="FM59" s="846">
        <f>EU59/EU66</f>
        <v>0.17</v>
      </c>
      <c r="FN59" s="846"/>
      <c r="FO59" s="846"/>
      <c r="FP59" s="846"/>
      <c r="FQ59" s="846"/>
      <c r="FR59" s="846"/>
      <c r="FS59" s="846"/>
      <c r="FT59" s="846"/>
      <c r="FU59" s="846"/>
      <c r="FV59" s="845">
        <f t="shared" si="3"/>
        <v>0</v>
      </c>
      <c r="FW59" s="845"/>
      <c r="FX59" s="845"/>
      <c r="FY59" s="845"/>
      <c r="FZ59" s="845"/>
      <c r="GA59" s="845"/>
      <c r="GB59" s="845"/>
      <c r="GC59" s="845"/>
      <c r="GD59" s="845"/>
      <c r="GE59" s="844">
        <f t="shared" si="4"/>
        <v>1</v>
      </c>
      <c r="GF59" s="844"/>
      <c r="GG59" s="844"/>
      <c r="GH59" s="844"/>
      <c r="GI59" s="844"/>
      <c r="GJ59" s="844"/>
      <c r="GK59" s="137" t="str">
        <f aca="true" t="shared" si="5" ref="GK59:GK65">R59</f>
        <v>Costi relativi a strumentazioni e attrezzature</v>
      </c>
      <c r="GL59" s="120"/>
      <c r="GN59" s="42"/>
      <c r="GO59" s="42"/>
      <c r="GP59" s="42"/>
      <c r="GQ59" s="42"/>
      <c r="GR59" s="42"/>
      <c r="GS59" s="42"/>
      <c r="GT59" s="42"/>
      <c r="GU59" s="42"/>
    </row>
    <row r="60" spans="1:203" s="63" customFormat="1" ht="14.25" customHeight="1">
      <c r="A60" s="512"/>
      <c r="B60" s="62"/>
      <c r="C60" s="24"/>
      <c r="D60" s="24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1152" t="s">
        <v>164</v>
      </c>
      <c r="S60" s="1153"/>
      <c r="T60" s="1153"/>
      <c r="U60" s="1153"/>
      <c r="V60" s="1153"/>
      <c r="W60" s="1153"/>
      <c r="X60" s="1153"/>
      <c r="Y60" s="1153"/>
      <c r="Z60" s="1153"/>
      <c r="AA60" s="1153"/>
      <c r="AB60" s="1153"/>
      <c r="AC60" s="1153"/>
      <c r="AD60" s="1153"/>
      <c r="AE60" s="1153"/>
      <c r="AF60" s="1153"/>
      <c r="AG60" s="1153"/>
      <c r="AH60" s="1153"/>
      <c r="AI60" s="1153"/>
      <c r="AJ60" s="1153"/>
      <c r="AK60" s="1153"/>
      <c r="AL60" s="1153"/>
      <c r="AM60" s="1153"/>
      <c r="AN60" s="1153"/>
      <c r="AO60" s="1153"/>
      <c r="AP60" s="1153"/>
      <c r="AQ60" s="1153"/>
      <c r="AR60" s="1153"/>
      <c r="AS60" s="1153"/>
      <c r="AT60" s="1153"/>
      <c r="AU60" s="1153"/>
      <c r="AV60" s="1153"/>
      <c r="AW60" s="945"/>
      <c r="AX60" s="945"/>
      <c r="AY60" s="945"/>
      <c r="AZ60" s="945"/>
      <c r="BA60" s="945"/>
      <c r="BB60" s="945"/>
      <c r="BC60" s="945"/>
      <c r="BD60" s="945"/>
      <c r="BE60" s="945"/>
      <c r="BF60" s="1107"/>
      <c r="BG60" s="1108"/>
      <c r="BH60" s="1108"/>
      <c r="BI60" s="1108"/>
      <c r="BJ60" s="1108"/>
      <c r="BK60" s="1108"/>
      <c r="BL60" s="1108"/>
      <c r="BM60" s="1108"/>
      <c r="BN60" s="1109"/>
      <c r="BO60" s="1142"/>
      <c r="BP60" s="1142"/>
      <c r="BQ60" s="1142"/>
      <c r="BR60" s="1142"/>
      <c r="BS60" s="1142"/>
      <c r="BT60" s="1142"/>
      <c r="BU60" s="1142"/>
      <c r="BV60" s="1142"/>
      <c r="BW60" s="1142"/>
      <c r="BX60" s="945"/>
      <c r="BY60" s="945"/>
      <c r="BZ60" s="945"/>
      <c r="CA60" s="945"/>
      <c r="CB60" s="945"/>
      <c r="CC60" s="945"/>
      <c r="CD60" s="945"/>
      <c r="CE60" s="945"/>
      <c r="CF60" s="945"/>
      <c r="CG60" s="1104">
        <f t="shared" si="0"/>
        <v>0</v>
      </c>
      <c r="CH60" s="1105"/>
      <c r="CI60" s="1105"/>
      <c r="CJ60" s="1105"/>
      <c r="CK60" s="1105"/>
      <c r="CL60" s="1105"/>
      <c r="CM60" s="1105"/>
      <c r="CN60" s="1105"/>
      <c r="CO60" s="1105"/>
      <c r="CP60" s="8"/>
      <c r="CQ60" s="136"/>
      <c r="CR60" s="956">
        <f>IF(FD60=FM60,EU60,DJ60*GE60*CS47)</f>
        <v>0</v>
      </c>
      <c r="CS60" s="934"/>
      <c r="CT60" s="934"/>
      <c r="CU60" s="934"/>
      <c r="CV60" s="934"/>
      <c r="CW60" s="934"/>
      <c r="CX60" s="934"/>
      <c r="CY60" s="934"/>
      <c r="CZ60" s="934"/>
      <c r="DA60" s="934">
        <f t="shared" si="1"/>
        <v>0</v>
      </c>
      <c r="DB60" s="934"/>
      <c r="DC60" s="934"/>
      <c r="DD60" s="934"/>
      <c r="DE60" s="934"/>
      <c r="DF60" s="934"/>
      <c r="DG60" s="934"/>
      <c r="DH60" s="934"/>
      <c r="DI60" s="934"/>
      <c r="DJ60" s="934">
        <f t="shared" si="2"/>
        <v>0</v>
      </c>
      <c r="DK60" s="934"/>
      <c r="DL60" s="934"/>
      <c r="DM60" s="934"/>
      <c r="DN60" s="934"/>
      <c r="DO60" s="934"/>
      <c r="DP60" s="934"/>
      <c r="DQ60" s="934"/>
      <c r="DR60" s="935"/>
      <c r="DS60" s="134"/>
      <c r="DT60" s="5"/>
      <c r="DU60" s="6"/>
      <c r="DV60" s="6"/>
      <c r="DW60" s="6"/>
      <c r="DX60" s="6"/>
      <c r="DY60" s="6"/>
      <c r="DZ60" s="6"/>
      <c r="EA60" s="6"/>
      <c r="EB60" s="132"/>
      <c r="EC60" s="5"/>
      <c r="ED60" s="6"/>
      <c r="EE60" s="6"/>
      <c r="EF60" s="6"/>
      <c r="EG60" s="6"/>
      <c r="EH60" s="6"/>
      <c r="EI60" s="6"/>
      <c r="EJ60" s="6"/>
      <c r="EK60" s="132"/>
      <c r="EL60" s="850">
        <f>AW60*AW53+BF60*BF53+BO60*BO53+BX60*BX53</f>
        <v>0</v>
      </c>
      <c r="EM60" s="851"/>
      <c r="EN60" s="851"/>
      <c r="EO60" s="851"/>
      <c r="EP60" s="851"/>
      <c r="EQ60" s="851"/>
      <c r="ER60" s="851"/>
      <c r="ES60" s="851"/>
      <c r="ET60" s="851"/>
      <c r="EU60" s="851">
        <f>DJ60*CR55</f>
        <v>0</v>
      </c>
      <c r="EV60" s="851"/>
      <c r="EW60" s="851"/>
      <c r="EX60" s="851"/>
      <c r="EY60" s="851"/>
      <c r="EZ60" s="851"/>
      <c r="FA60" s="851"/>
      <c r="FB60" s="851"/>
      <c r="FC60" s="851"/>
      <c r="FD60" s="846">
        <f>EL60/EL66</f>
        <v>0</v>
      </c>
      <c r="FE60" s="846"/>
      <c r="FF60" s="846"/>
      <c r="FG60" s="846"/>
      <c r="FH60" s="846"/>
      <c r="FI60" s="846"/>
      <c r="FJ60" s="846"/>
      <c r="FK60" s="846"/>
      <c r="FL60" s="846"/>
      <c r="FM60" s="846">
        <f>EU60/EU66</f>
        <v>0</v>
      </c>
      <c r="FN60" s="846"/>
      <c r="FO60" s="846"/>
      <c r="FP60" s="846"/>
      <c r="FQ60" s="846"/>
      <c r="FR60" s="846"/>
      <c r="FS60" s="846"/>
      <c r="FT60" s="846"/>
      <c r="FU60" s="846"/>
      <c r="FV60" s="845">
        <f t="shared" si="3"/>
        <v>0</v>
      </c>
      <c r="FW60" s="845"/>
      <c r="FX60" s="845"/>
      <c r="FY60" s="845"/>
      <c r="FZ60" s="845"/>
      <c r="GA60" s="845"/>
      <c r="GB60" s="845"/>
      <c r="GC60" s="845"/>
      <c r="GD60" s="845"/>
      <c r="GE60" s="844" t="e">
        <f t="shared" si="4"/>
        <v>#DIV/0!</v>
      </c>
      <c r="GF60" s="844"/>
      <c r="GG60" s="844"/>
      <c r="GH60" s="844"/>
      <c r="GI60" s="844"/>
      <c r="GJ60" s="844"/>
      <c r="GK60" s="137" t="str">
        <f t="shared" si="5"/>
        <v>Costi per la ricerca contrattuale</v>
      </c>
      <c r="GL60" s="120"/>
      <c r="GN60" s="42"/>
      <c r="GO60" s="42"/>
      <c r="GP60" s="42"/>
      <c r="GQ60" s="42"/>
      <c r="GR60" s="42"/>
      <c r="GS60" s="42"/>
      <c r="GT60" s="42"/>
      <c r="GU60" s="42"/>
    </row>
    <row r="61" spans="1:203" s="63" customFormat="1" ht="24.75" customHeight="1">
      <c r="A61" s="512"/>
      <c r="B61" s="62"/>
      <c r="C61" s="24"/>
      <c r="D61" s="24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1172" t="s">
        <v>165</v>
      </c>
      <c r="S61" s="1166"/>
      <c r="T61" s="1166"/>
      <c r="U61" s="1166"/>
      <c r="V61" s="1166"/>
      <c r="W61" s="1166"/>
      <c r="X61" s="1166"/>
      <c r="Y61" s="1166"/>
      <c r="Z61" s="1166"/>
      <c r="AA61" s="1166"/>
      <c r="AB61" s="1166"/>
      <c r="AC61" s="1166"/>
      <c r="AD61" s="1166"/>
      <c r="AE61" s="1166"/>
      <c r="AF61" s="1166"/>
      <c r="AG61" s="1166"/>
      <c r="AH61" s="1166"/>
      <c r="AI61" s="1166"/>
      <c r="AJ61" s="1166"/>
      <c r="AK61" s="1166"/>
      <c r="AL61" s="1166"/>
      <c r="AM61" s="1166"/>
      <c r="AN61" s="1166"/>
      <c r="AO61" s="1166"/>
      <c r="AP61" s="1166"/>
      <c r="AQ61" s="1166"/>
      <c r="AR61" s="1166"/>
      <c r="AS61" s="1166"/>
      <c r="AT61" s="1166"/>
      <c r="AU61" s="1166"/>
      <c r="AV61" s="1166"/>
      <c r="AW61" s="945"/>
      <c r="AX61" s="945"/>
      <c r="AY61" s="945"/>
      <c r="AZ61" s="945"/>
      <c r="BA61" s="945"/>
      <c r="BB61" s="945"/>
      <c r="BC61" s="945"/>
      <c r="BD61" s="945"/>
      <c r="BE61" s="945"/>
      <c r="BF61" s="1107"/>
      <c r="BG61" s="1108"/>
      <c r="BH61" s="1108"/>
      <c r="BI61" s="1108"/>
      <c r="BJ61" s="1108"/>
      <c r="BK61" s="1108"/>
      <c r="BL61" s="1108"/>
      <c r="BM61" s="1108"/>
      <c r="BN61" s="1109"/>
      <c r="BO61" s="1142"/>
      <c r="BP61" s="1142"/>
      <c r="BQ61" s="1142"/>
      <c r="BR61" s="1142"/>
      <c r="BS61" s="1142"/>
      <c r="BT61" s="1142"/>
      <c r="BU61" s="1142"/>
      <c r="BV61" s="1142"/>
      <c r="BW61" s="1142"/>
      <c r="BX61" s="945"/>
      <c r="BY61" s="945"/>
      <c r="BZ61" s="945"/>
      <c r="CA61" s="945"/>
      <c r="CB61" s="945"/>
      <c r="CC61" s="945"/>
      <c r="CD61" s="945"/>
      <c r="CE61" s="945"/>
      <c r="CF61" s="945"/>
      <c r="CG61" s="1104">
        <f t="shared" si="0"/>
        <v>0</v>
      </c>
      <c r="CH61" s="1105"/>
      <c r="CI61" s="1105"/>
      <c r="CJ61" s="1105"/>
      <c r="CK61" s="1105"/>
      <c r="CL61" s="1105"/>
      <c r="CM61" s="1105"/>
      <c r="CN61" s="1105"/>
      <c r="CO61" s="1105"/>
      <c r="CP61" s="8"/>
      <c r="CQ61" s="136"/>
      <c r="CR61" s="956">
        <f>IF(FD61=FM61,EU61,DJ61*GE61*CS47)</f>
        <v>0</v>
      </c>
      <c r="CS61" s="934"/>
      <c r="CT61" s="934"/>
      <c r="CU61" s="934"/>
      <c r="CV61" s="934"/>
      <c r="CW61" s="934"/>
      <c r="CX61" s="934"/>
      <c r="CY61" s="934"/>
      <c r="CZ61" s="934"/>
      <c r="DA61" s="934">
        <f t="shared" si="1"/>
        <v>0</v>
      </c>
      <c r="DB61" s="934"/>
      <c r="DC61" s="934"/>
      <c r="DD61" s="934"/>
      <c r="DE61" s="934"/>
      <c r="DF61" s="934"/>
      <c r="DG61" s="934"/>
      <c r="DH61" s="934"/>
      <c r="DI61" s="934"/>
      <c r="DJ61" s="934">
        <f t="shared" si="2"/>
        <v>0</v>
      </c>
      <c r="DK61" s="934"/>
      <c r="DL61" s="934"/>
      <c r="DM61" s="934"/>
      <c r="DN61" s="934"/>
      <c r="DO61" s="934"/>
      <c r="DP61" s="934"/>
      <c r="DQ61" s="934"/>
      <c r="DR61" s="935"/>
      <c r="DS61" s="134"/>
      <c r="DT61" s="5"/>
      <c r="DU61" s="6"/>
      <c r="DV61" s="6"/>
      <c r="DW61" s="6"/>
      <c r="DX61" s="6"/>
      <c r="DY61" s="6"/>
      <c r="DZ61" s="6"/>
      <c r="EA61" s="6"/>
      <c r="EB61" s="132"/>
      <c r="EC61" s="5"/>
      <c r="ED61" s="6"/>
      <c r="EE61" s="6"/>
      <c r="EF61" s="6"/>
      <c r="EG61" s="6"/>
      <c r="EH61" s="6"/>
      <c r="EI61" s="6"/>
      <c r="EJ61" s="6"/>
      <c r="EK61" s="132"/>
      <c r="EL61" s="850">
        <f>AW61*AW53+BF61*BF53+BO61*BO53+BX61*BX53</f>
        <v>0</v>
      </c>
      <c r="EM61" s="851"/>
      <c r="EN61" s="851"/>
      <c r="EO61" s="851"/>
      <c r="EP61" s="851"/>
      <c r="EQ61" s="851"/>
      <c r="ER61" s="851"/>
      <c r="ES61" s="851"/>
      <c r="ET61" s="851"/>
      <c r="EU61" s="851">
        <f>DJ61*CR55</f>
        <v>0</v>
      </c>
      <c r="EV61" s="851"/>
      <c r="EW61" s="851"/>
      <c r="EX61" s="851"/>
      <c r="EY61" s="851"/>
      <c r="EZ61" s="851"/>
      <c r="FA61" s="851"/>
      <c r="FB61" s="851"/>
      <c r="FC61" s="851"/>
      <c r="FD61" s="846">
        <f>EL61/EL66</f>
        <v>0</v>
      </c>
      <c r="FE61" s="846"/>
      <c r="FF61" s="846"/>
      <c r="FG61" s="846"/>
      <c r="FH61" s="846"/>
      <c r="FI61" s="846"/>
      <c r="FJ61" s="846"/>
      <c r="FK61" s="846"/>
      <c r="FL61" s="846"/>
      <c r="FM61" s="846">
        <f>EU61/EU66</f>
        <v>0</v>
      </c>
      <c r="FN61" s="846"/>
      <c r="FO61" s="846"/>
      <c r="FP61" s="846"/>
      <c r="FQ61" s="846"/>
      <c r="FR61" s="846"/>
      <c r="FS61" s="846"/>
      <c r="FT61" s="846"/>
      <c r="FU61" s="846"/>
      <c r="FV61" s="845">
        <f t="shared" si="3"/>
        <v>0</v>
      </c>
      <c r="FW61" s="845"/>
      <c r="FX61" s="845"/>
      <c r="FY61" s="845"/>
      <c r="FZ61" s="845"/>
      <c r="GA61" s="845"/>
      <c r="GB61" s="845"/>
      <c r="GC61" s="845"/>
      <c r="GD61" s="845"/>
      <c r="GE61" s="844" t="e">
        <f t="shared" si="4"/>
        <v>#DIV/0!</v>
      </c>
      <c r="GF61" s="844"/>
      <c r="GG61" s="844"/>
      <c r="GH61" s="844"/>
      <c r="GI61" s="844"/>
      <c r="GJ61" s="844"/>
      <c r="GK61" s="137" t="str">
        <f t="shared" si="5"/>
        <v>Costi per conoscenze e i brevetti acquisiti o ottenuti in licenza</v>
      </c>
      <c r="GL61" s="120"/>
      <c r="GN61" s="42"/>
      <c r="GO61" s="42"/>
      <c r="GP61" s="42"/>
      <c r="GQ61" s="42"/>
      <c r="GR61" s="42"/>
      <c r="GS61" s="42"/>
      <c r="GT61" s="42"/>
      <c r="GU61" s="42"/>
    </row>
    <row r="62" spans="1:203" s="63" customFormat="1" ht="14.25" customHeight="1">
      <c r="A62" s="512"/>
      <c r="B62" s="62"/>
      <c r="C62" s="24"/>
      <c r="D62" s="24"/>
      <c r="E62" s="1148"/>
      <c r="F62" s="1149"/>
      <c r="G62" s="1149"/>
      <c r="H62" s="1149"/>
      <c r="I62" s="1149"/>
      <c r="J62" s="1149"/>
      <c r="K62" s="1149"/>
      <c r="L62" s="1149"/>
      <c r="M62" s="1149"/>
      <c r="N62" s="1149"/>
      <c r="O62" s="1149"/>
      <c r="P62" s="1149"/>
      <c r="Q62" s="1150"/>
      <c r="R62" s="1152" t="s">
        <v>166</v>
      </c>
      <c r="S62" s="1153"/>
      <c r="T62" s="1153"/>
      <c r="U62" s="1153"/>
      <c r="V62" s="1153"/>
      <c r="W62" s="1153"/>
      <c r="X62" s="1153"/>
      <c r="Y62" s="1153"/>
      <c r="Z62" s="1153"/>
      <c r="AA62" s="1153"/>
      <c r="AB62" s="1153"/>
      <c r="AC62" s="1153"/>
      <c r="AD62" s="1153"/>
      <c r="AE62" s="1153"/>
      <c r="AF62" s="1153"/>
      <c r="AG62" s="1153"/>
      <c r="AH62" s="1153"/>
      <c r="AI62" s="1153"/>
      <c r="AJ62" s="1153"/>
      <c r="AK62" s="1153"/>
      <c r="AL62" s="1153"/>
      <c r="AM62" s="1153"/>
      <c r="AN62" s="1153"/>
      <c r="AO62" s="1153"/>
      <c r="AP62" s="1153"/>
      <c r="AQ62" s="1153"/>
      <c r="AR62" s="1153"/>
      <c r="AS62" s="1153"/>
      <c r="AT62" s="1153"/>
      <c r="AU62" s="1153"/>
      <c r="AV62" s="1153"/>
      <c r="AW62" s="945"/>
      <c r="AX62" s="945"/>
      <c r="AY62" s="945"/>
      <c r="AZ62" s="945"/>
      <c r="BA62" s="945"/>
      <c r="BB62" s="945"/>
      <c r="BC62" s="945"/>
      <c r="BD62" s="945"/>
      <c r="BE62" s="945"/>
      <c r="BF62" s="1107"/>
      <c r="BG62" s="1108"/>
      <c r="BH62" s="1108"/>
      <c r="BI62" s="1108"/>
      <c r="BJ62" s="1108"/>
      <c r="BK62" s="1108"/>
      <c r="BL62" s="1108"/>
      <c r="BM62" s="1108"/>
      <c r="BN62" s="1109"/>
      <c r="BO62" s="1142"/>
      <c r="BP62" s="1142"/>
      <c r="BQ62" s="1142"/>
      <c r="BR62" s="1142"/>
      <c r="BS62" s="1142"/>
      <c r="BT62" s="1142"/>
      <c r="BU62" s="1142"/>
      <c r="BV62" s="1142"/>
      <c r="BW62" s="1142"/>
      <c r="BX62" s="945"/>
      <c r="BY62" s="945"/>
      <c r="BZ62" s="945"/>
      <c r="CA62" s="945"/>
      <c r="CB62" s="945"/>
      <c r="CC62" s="945"/>
      <c r="CD62" s="945"/>
      <c r="CE62" s="945"/>
      <c r="CF62" s="945"/>
      <c r="CG62" s="1104">
        <f t="shared" si="0"/>
        <v>0</v>
      </c>
      <c r="CH62" s="1105"/>
      <c r="CI62" s="1105"/>
      <c r="CJ62" s="1105"/>
      <c r="CK62" s="1105"/>
      <c r="CL62" s="1105"/>
      <c r="CM62" s="1105"/>
      <c r="CN62" s="1105"/>
      <c r="CO62" s="1105"/>
      <c r="CP62" s="8"/>
      <c r="CQ62" s="131"/>
      <c r="CR62" s="956">
        <f>IF(FD62=FM62,EU62,DJ62*GE62*CS47)</f>
        <v>0</v>
      </c>
      <c r="CS62" s="934"/>
      <c r="CT62" s="934"/>
      <c r="CU62" s="934"/>
      <c r="CV62" s="934"/>
      <c r="CW62" s="934"/>
      <c r="CX62" s="934"/>
      <c r="CY62" s="934"/>
      <c r="CZ62" s="934"/>
      <c r="DA62" s="934">
        <f t="shared" si="1"/>
        <v>0</v>
      </c>
      <c r="DB62" s="934"/>
      <c r="DC62" s="934"/>
      <c r="DD62" s="934"/>
      <c r="DE62" s="934"/>
      <c r="DF62" s="934"/>
      <c r="DG62" s="934"/>
      <c r="DH62" s="934"/>
      <c r="DI62" s="934"/>
      <c r="DJ62" s="934">
        <f t="shared" si="2"/>
        <v>0</v>
      </c>
      <c r="DK62" s="934"/>
      <c r="DL62" s="934"/>
      <c r="DM62" s="934"/>
      <c r="DN62" s="934"/>
      <c r="DO62" s="934"/>
      <c r="DP62" s="934"/>
      <c r="DQ62" s="934"/>
      <c r="DR62" s="935"/>
      <c r="DS62" s="134"/>
      <c r="DT62" s="847"/>
      <c r="DU62" s="848"/>
      <c r="DV62" s="848"/>
      <c r="DW62" s="848"/>
      <c r="DX62" s="848"/>
      <c r="DY62" s="848"/>
      <c r="DZ62" s="848"/>
      <c r="EA62" s="848"/>
      <c r="EB62" s="849"/>
      <c r="EC62" s="847"/>
      <c r="ED62" s="848"/>
      <c r="EE62" s="848"/>
      <c r="EF62" s="848"/>
      <c r="EG62" s="848"/>
      <c r="EH62" s="848"/>
      <c r="EI62" s="848"/>
      <c r="EJ62" s="848"/>
      <c r="EK62" s="849"/>
      <c r="EL62" s="850">
        <f>AW62*AW53+BF62*BF53+BO62*BO53+BX62*BX53</f>
        <v>0</v>
      </c>
      <c r="EM62" s="851"/>
      <c r="EN62" s="851"/>
      <c r="EO62" s="851"/>
      <c r="EP62" s="851"/>
      <c r="EQ62" s="851"/>
      <c r="ER62" s="851"/>
      <c r="ES62" s="851"/>
      <c r="ET62" s="851"/>
      <c r="EU62" s="851">
        <f>DJ62*CR55</f>
        <v>0</v>
      </c>
      <c r="EV62" s="851"/>
      <c r="EW62" s="851"/>
      <c r="EX62" s="851"/>
      <c r="EY62" s="851"/>
      <c r="EZ62" s="851"/>
      <c r="FA62" s="851"/>
      <c r="FB62" s="851"/>
      <c r="FC62" s="851"/>
      <c r="FD62" s="846">
        <f>EL62/EL66</f>
        <v>0</v>
      </c>
      <c r="FE62" s="846"/>
      <c r="FF62" s="846"/>
      <c r="FG62" s="846"/>
      <c r="FH62" s="846"/>
      <c r="FI62" s="846"/>
      <c r="FJ62" s="846"/>
      <c r="FK62" s="846"/>
      <c r="FL62" s="846"/>
      <c r="FM62" s="846">
        <f>EU62/EU66</f>
        <v>0</v>
      </c>
      <c r="FN62" s="846"/>
      <c r="FO62" s="846"/>
      <c r="FP62" s="846"/>
      <c r="FQ62" s="846"/>
      <c r="FR62" s="846"/>
      <c r="FS62" s="846"/>
      <c r="FT62" s="846"/>
      <c r="FU62" s="846"/>
      <c r="FV62" s="845">
        <f t="shared" si="3"/>
        <v>0</v>
      </c>
      <c r="FW62" s="845"/>
      <c r="FX62" s="845"/>
      <c r="FY62" s="845"/>
      <c r="FZ62" s="845"/>
      <c r="GA62" s="845"/>
      <c r="GB62" s="845"/>
      <c r="GC62" s="845"/>
      <c r="GD62" s="845"/>
      <c r="GE62" s="844" t="e">
        <f t="shared" si="4"/>
        <v>#DIV/0!</v>
      </c>
      <c r="GF62" s="844"/>
      <c r="GG62" s="844"/>
      <c r="GH62" s="844"/>
      <c r="GI62" s="844"/>
      <c r="GJ62" s="844"/>
      <c r="GK62" s="137" t="str">
        <f t="shared" si="5"/>
        <v>Costi per i servizi di consulenza</v>
      </c>
      <c r="GL62" s="120"/>
      <c r="GN62" s="42"/>
      <c r="GO62" s="42"/>
      <c r="GP62" s="42"/>
      <c r="GQ62" s="42"/>
      <c r="GR62" s="42"/>
      <c r="GS62" s="42"/>
      <c r="GT62" s="42"/>
      <c r="GU62" s="42"/>
    </row>
    <row r="63" spans="1:203" s="63" customFormat="1" ht="14.25" customHeight="1">
      <c r="A63" s="512"/>
      <c r="B63" s="62"/>
      <c r="C63" s="24"/>
      <c r="D63" s="24"/>
      <c r="E63" s="1148"/>
      <c r="F63" s="1149"/>
      <c r="G63" s="1149"/>
      <c r="H63" s="1149"/>
      <c r="I63" s="1149"/>
      <c r="J63" s="1149"/>
      <c r="K63" s="1149"/>
      <c r="L63" s="1149"/>
      <c r="M63" s="1149"/>
      <c r="N63" s="1149"/>
      <c r="O63" s="1149"/>
      <c r="P63" s="1149"/>
      <c r="Q63" s="1150"/>
      <c r="R63" s="1172" t="s">
        <v>167</v>
      </c>
      <c r="S63" s="1166"/>
      <c r="T63" s="1166"/>
      <c r="U63" s="1166"/>
      <c r="V63" s="1166"/>
      <c r="W63" s="1166"/>
      <c r="X63" s="1166"/>
      <c r="Y63" s="1166"/>
      <c r="Z63" s="1166"/>
      <c r="AA63" s="1166"/>
      <c r="AB63" s="1166"/>
      <c r="AC63" s="1166"/>
      <c r="AD63" s="1166"/>
      <c r="AE63" s="1166"/>
      <c r="AF63" s="1166"/>
      <c r="AG63" s="1166"/>
      <c r="AH63" s="1166"/>
      <c r="AI63" s="1166"/>
      <c r="AJ63" s="1166"/>
      <c r="AK63" s="1166"/>
      <c r="AL63" s="1166"/>
      <c r="AM63" s="1166"/>
      <c r="AN63" s="1166"/>
      <c r="AO63" s="1166"/>
      <c r="AP63" s="1166"/>
      <c r="AQ63" s="1166"/>
      <c r="AR63" s="1166"/>
      <c r="AS63" s="1166"/>
      <c r="AT63" s="1166"/>
      <c r="AU63" s="1166"/>
      <c r="AV63" s="1166"/>
      <c r="AW63" s="945"/>
      <c r="AX63" s="945"/>
      <c r="AY63" s="945"/>
      <c r="AZ63" s="945"/>
      <c r="BA63" s="945"/>
      <c r="BB63" s="945"/>
      <c r="BC63" s="945"/>
      <c r="BD63" s="945"/>
      <c r="BE63" s="945"/>
      <c r="BF63" s="1107">
        <v>2500</v>
      </c>
      <c r="BG63" s="1108"/>
      <c r="BH63" s="1108"/>
      <c r="BI63" s="1108"/>
      <c r="BJ63" s="1108"/>
      <c r="BK63" s="1108"/>
      <c r="BL63" s="1108"/>
      <c r="BM63" s="1108"/>
      <c r="BN63" s="1109"/>
      <c r="BO63" s="1142">
        <v>20500</v>
      </c>
      <c r="BP63" s="1142"/>
      <c r="BQ63" s="1142"/>
      <c r="BR63" s="1142"/>
      <c r="BS63" s="1142"/>
      <c r="BT63" s="1142"/>
      <c r="BU63" s="1142"/>
      <c r="BV63" s="1142"/>
      <c r="BW63" s="1142"/>
      <c r="BX63" s="1101"/>
      <c r="BY63" s="1101"/>
      <c r="BZ63" s="1101"/>
      <c r="CA63" s="1101"/>
      <c r="CB63" s="1101"/>
      <c r="CC63" s="1101"/>
      <c r="CD63" s="1101"/>
      <c r="CE63" s="1101"/>
      <c r="CF63" s="1101"/>
      <c r="CG63" s="847">
        <f t="shared" si="0"/>
        <v>23000</v>
      </c>
      <c r="CH63" s="848"/>
      <c r="CI63" s="848"/>
      <c r="CJ63" s="848"/>
      <c r="CK63" s="848"/>
      <c r="CL63" s="848"/>
      <c r="CM63" s="848"/>
      <c r="CN63" s="848"/>
      <c r="CO63" s="848"/>
      <c r="CP63" s="7"/>
      <c r="CQ63" s="131"/>
      <c r="CR63" s="956">
        <f>IF(FD63=FM63,EU63,DJ63*GE63*CS47)</f>
        <v>23000</v>
      </c>
      <c r="CS63" s="934"/>
      <c r="CT63" s="934"/>
      <c r="CU63" s="934"/>
      <c r="CV63" s="934"/>
      <c r="CW63" s="934"/>
      <c r="CX63" s="934"/>
      <c r="CY63" s="934"/>
      <c r="CZ63" s="934"/>
      <c r="DA63" s="934">
        <f t="shared" si="1"/>
        <v>0</v>
      </c>
      <c r="DB63" s="934"/>
      <c r="DC63" s="934"/>
      <c r="DD63" s="934"/>
      <c r="DE63" s="934"/>
      <c r="DF63" s="934"/>
      <c r="DG63" s="934"/>
      <c r="DH63" s="934"/>
      <c r="DI63" s="934"/>
      <c r="DJ63" s="934">
        <f t="shared" si="2"/>
        <v>23000</v>
      </c>
      <c r="DK63" s="934"/>
      <c r="DL63" s="934"/>
      <c r="DM63" s="934"/>
      <c r="DN63" s="934"/>
      <c r="DO63" s="934"/>
      <c r="DP63" s="934"/>
      <c r="DQ63" s="934"/>
      <c r="DR63" s="935"/>
      <c r="DS63" s="134"/>
      <c r="DT63" s="847">
        <f>DJ63/1.2</f>
        <v>19166.666666666668</v>
      </c>
      <c r="DU63" s="848"/>
      <c r="DV63" s="848"/>
      <c r="DW63" s="848"/>
      <c r="DX63" s="848"/>
      <c r="DY63" s="848"/>
      <c r="DZ63" s="848"/>
      <c r="EA63" s="848"/>
      <c r="EB63" s="849"/>
      <c r="EC63" s="847">
        <f>DT63*20/100</f>
        <v>3833.333333333334</v>
      </c>
      <c r="ED63" s="848"/>
      <c r="EE63" s="848"/>
      <c r="EF63" s="848"/>
      <c r="EG63" s="848"/>
      <c r="EH63" s="848"/>
      <c r="EI63" s="848"/>
      <c r="EJ63" s="848"/>
      <c r="EK63" s="849"/>
      <c r="EL63" s="850">
        <f>AW63*AW53+BF63*BF53+BO63*BO53+BX63*BX53</f>
        <v>23000</v>
      </c>
      <c r="EM63" s="851"/>
      <c r="EN63" s="851"/>
      <c r="EO63" s="851"/>
      <c r="EP63" s="851"/>
      <c r="EQ63" s="851"/>
      <c r="ER63" s="851"/>
      <c r="ES63" s="851"/>
      <c r="ET63" s="851"/>
      <c r="EU63" s="851">
        <f>DJ63*CR55</f>
        <v>23000</v>
      </c>
      <c r="EV63" s="851"/>
      <c r="EW63" s="851"/>
      <c r="EX63" s="851"/>
      <c r="EY63" s="851"/>
      <c r="EZ63" s="851"/>
      <c r="FA63" s="851"/>
      <c r="FB63" s="851"/>
      <c r="FC63" s="851"/>
      <c r="FD63" s="846">
        <f>EL63/EL66</f>
        <v>0.23</v>
      </c>
      <c r="FE63" s="846"/>
      <c r="FF63" s="846"/>
      <c r="FG63" s="846"/>
      <c r="FH63" s="846"/>
      <c r="FI63" s="846"/>
      <c r="FJ63" s="846"/>
      <c r="FK63" s="846"/>
      <c r="FL63" s="846"/>
      <c r="FM63" s="846">
        <f>EU63/EU66</f>
        <v>0.23</v>
      </c>
      <c r="FN63" s="846"/>
      <c r="FO63" s="846"/>
      <c r="FP63" s="846"/>
      <c r="FQ63" s="846"/>
      <c r="FR63" s="846"/>
      <c r="FS63" s="846"/>
      <c r="FT63" s="846"/>
      <c r="FU63" s="846"/>
      <c r="FV63" s="845">
        <f t="shared" si="3"/>
        <v>0</v>
      </c>
      <c r="FW63" s="845"/>
      <c r="FX63" s="845"/>
      <c r="FY63" s="845"/>
      <c r="FZ63" s="845"/>
      <c r="GA63" s="845"/>
      <c r="GB63" s="845"/>
      <c r="GC63" s="845"/>
      <c r="GD63" s="845"/>
      <c r="GE63" s="844">
        <f t="shared" si="4"/>
        <v>1</v>
      </c>
      <c r="GF63" s="844"/>
      <c r="GG63" s="844"/>
      <c r="GH63" s="844"/>
      <c r="GI63" s="844"/>
      <c r="GJ63" s="844"/>
      <c r="GK63" s="137" t="str">
        <f t="shared" si="5"/>
        <v>Costi per materiali e beni di consumo</v>
      </c>
      <c r="GL63" s="120"/>
      <c r="GN63" s="42"/>
      <c r="GO63" s="42"/>
      <c r="GP63" s="42"/>
      <c r="GQ63" s="42"/>
      <c r="GR63" s="42"/>
      <c r="GS63" s="42"/>
      <c r="GT63" s="42"/>
      <c r="GU63" s="42"/>
    </row>
    <row r="64" spans="1:203" s="63" customFormat="1" ht="14.25" customHeight="1" hidden="1">
      <c r="A64" s="512"/>
      <c r="B64" s="62"/>
      <c r="C64" s="24"/>
      <c r="D64" s="24"/>
      <c r="E64" s="1148"/>
      <c r="F64" s="1149"/>
      <c r="G64" s="1149"/>
      <c r="H64" s="1149"/>
      <c r="I64" s="1149"/>
      <c r="J64" s="1149"/>
      <c r="K64" s="1149"/>
      <c r="L64" s="1149"/>
      <c r="M64" s="1149"/>
      <c r="N64" s="1149"/>
      <c r="O64" s="1149"/>
      <c r="P64" s="1149"/>
      <c r="Q64" s="1150"/>
      <c r="R64" s="1165" t="s">
        <v>94</v>
      </c>
      <c r="S64" s="1166"/>
      <c r="T64" s="1166"/>
      <c r="U64" s="1166"/>
      <c r="V64" s="1166"/>
      <c r="W64" s="1166"/>
      <c r="X64" s="1166"/>
      <c r="Y64" s="1166"/>
      <c r="Z64" s="1166"/>
      <c r="AA64" s="1166"/>
      <c r="AB64" s="1166"/>
      <c r="AC64" s="1166"/>
      <c r="AD64" s="1166"/>
      <c r="AE64" s="1166"/>
      <c r="AF64" s="1166"/>
      <c r="AG64" s="1166"/>
      <c r="AH64" s="1166"/>
      <c r="AI64" s="1166"/>
      <c r="AJ64" s="1166"/>
      <c r="AK64" s="1166"/>
      <c r="AL64" s="1166"/>
      <c r="AM64" s="1166"/>
      <c r="AN64" s="1166"/>
      <c r="AO64" s="1166"/>
      <c r="AP64" s="1166"/>
      <c r="AQ64" s="1166"/>
      <c r="AR64" s="1166"/>
      <c r="AS64" s="1166"/>
      <c r="AT64" s="1166"/>
      <c r="AU64" s="1166"/>
      <c r="AV64" s="1166"/>
      <c r="AW64" s="945"/>
      <c r="AX64" s="945"/>
      <c r="AY64" s="945"/>
      <c r="AZ64" s="945"/>
      <c r="BA64" s="945"/>
      <c r="BB64" s="945"/>
      <c r="BC64" s="945"/>
      <c r="BD64" s="945"/>
      <c r="BE64" s="945"/>
      <c r="BF64" s="1107"/>
      <c r="BG64" s="1108"/>
      <c r="BH64" s="1108"/>
      <c r="BI64" s="1108"/>
      <c r="BJ64" s="1108"/>
      <c r="BK64" s="1108"/>
      <c r="BL64" s="1108"/>
      <c r="BM64" s="1108"/>
      <c r="BN64" s="1109"/>
      <c r="BO64" s="1142"/>
      <c r="BP64" s="1142"/>
      <c r="BQ64" s="1142"/>
      <c r="BR64" s="1142"/>
      <c r="BS64" s="1142"/>
      <c r="BT64" s="1142"/>
      <c r="BU64" s="1142"/>
      <c r="BV64" s="1142"/>
      <c r="BW64" s="1142"/>
      <c r="BX64" s="1157"/>
      <c r="BY64" s="1157"/>
      <c r="BZ64" s="1157"/>
      <c r="CA64" s="1157"/>
      <c r="CB64" s="1157"/>
      <c r="CC64" s="1157"/>
      <c r="CD64" s="1157"/>
      <c r="CE64" s="1157"/>
      <c r="CF64" s="1157"/>
      <c r="CG64" s="847">
        <f t="shared" si="0"/>
        <v>0</v>
      </c>
      <c r="CH64" s="848"/>
      <c r="CI64" s="848"/>
      <c r="CJ64" s="848"/>
      <c r="CK64" s="848"/>
      <c r="CL64" s="848"/>
      <c r="CM64" s="848"/>
      <c r="CN64" s="848"/>
      <c r="CO64" s="848"/>
      <c r="CP64" s="7"/>
      <c r="CQ64" s="131"/>
      <c r="CR64" s="956">
        <f>IF(FD64=FM64,EU64,DJ64*GE64*CS47)</f>
        <v>0</v>
      </c>
      <c r="CS64" s="934"/>
      <c r="CT64" s="934"/>
      <c r="CU64" s="934"/>
      <c r="CV64" s="934"/>
      <c r="CW64" s="934"/>
      <c r="CX64" s="934"/>
      <c r="CY64" s="934"/>
      <c r="CZ64" s="934"/>
      <c r="DA64" s="934">
        <f t="shared" si="1"/>
        <v>0</v>
      </c>
      <c r="DB64" s="934"/>
      <c r="DC64" s="934"/>
      <c r="DD64" s="934"/>
      <c r="DE64" s="934"/>
      <c r="DF64" s="934"/>
      <c r="DG64" s="934"/>
      <c r="DH64" s="934"/>
      <c r="DI64" s="934"/>
      <c r="DJ64" s="934">
        <f t="shared" si="2"/>
        <v>0</v>
      </c>
      <c r="DK64" s="934"/>
      <c r="DL64" s="934"/>
      <c r="DM64" s="934"/>
      <c r="DN64" s="934"/>
      <c r="DO64" s="934"/>
      <c r="DP64" s="934"/>
      <c r="DQ64" s="934"/>
      <c r="DR64" s="935"/>
      <c r="DS64" s="134"/>
      <c r="DT64" s="847"/>
      <c r="DU64" s="848"/>
      <c r="DV64" s="848"/>
      <c r="DW64" s="848"/>
      <c r="DX64" s="848"/>
      <c r="DY64" s="848"/>
      <c r="DZ64" s="848"/>
      <c r="EA64" s="848"/>
      <c r="EB64" s="849"/>
      <c r="EC64" s="847"/>
      <c r="ED64" s="848"/>
      <c r="EE64" s="848"/>
      <c r="EF64" s="848"/>
      <c r="EG64" s="848"/>
      <c r="EH64" s="848"/>
      <c r="EI64" s="848"/>
      <c r="EJ64" s="848"/>
      <c r="EK64" s="849"/>
      <c r="EL64" s="850">
        <f>AW64*AW53+BF64*BF53+BO64*BO53+BX64*BX53</f>
        <v>0</v>
      </c>
      <c r="EM64" s="851"/>
      <c r="EN64" s="851"/>
      <c r="EO64" s="851"/>
      <c r="EP64" s="851"/>
      <c r="EQ64" s="851"/>
      <c r="ER64" s="851"/>
      <c r="ES64" s="851"/>
      <c r="ET64" s="851"/>
      <c r="EU64" s="851">
        <f>DJ64*CR55</f>
        <v>0</v>
      </c>
      <c r="EV64" s="851"/>
      <c r="EW64" s="851"/>
      <c r="EX64" s="851"/>
      <c r="EY64" s="851"/>
      <c r="EZ64" s="851"/>
      <c r="FA64" s="851"/>
      <c r="FB64" s="851"/>
      <c r="FC64" s="851"/>
      <c r="FD64" s="846">
        <f>EL64/EL66</f>
        <v>0</v>
      </c>
      <c r="FE64" s="846"/>
      <c r="FF64" s="846"/>
      <c r="FG64" s="846"/>
      <c r="FH64" s="846"/>
      <c r="FI64" s="846"/>
      <c r="FJ64" s="846"/>
      <c r="FK64" s="846"/>
      <c r="FL64" s="846"/>
      <c r="FM64" s="846">
        <f>EU64/EU66</f>
        <v>0</v>
      </c>
      <c r="FN64" s="846"/>
      <c r="FO64" s="846"/>
      <c r="FP64" s="846"/>
      <c r="FQ64" s="846"/>
      <c r="FR64" s="846"/>
      <c r="FS64" s="846"/>
      <c r="FT64" s="846"/>
      <c r="FU64" s="846"/>
      <c r="FV64" s="845">
        <f t="shared" si="3"/>
        <v>0</v>
      </c>
      <c r="FW64" s="845"/>
      <c r="FX64" s="845"/>
      <c r="FY64" s="845"/>
      <c r="FZ64" s="845"/>
      <c r="GA64" s="845"/>
      <c r="GB64" s="845"/>
      <c r="GC64" s="845"/>
      <c r="GD64" s="845"/>
      <c r="GE64" s="844" t="e">
        <f t="shared" si="4"/>
        <v>#DIV/0!</v>
      </c>
      <c r="GF64" s="844"/>
      <c r="GG64" s="844"/>
      <c r="GH64" s="844"/>
      <c r="GI64" s="844"/>
      <c r="GJ64" s="844"/>
      <c r="GK64" s="137" t="str">
        <f t="shared" si="5"/>
        <v>Altri costi di esercizio</v>
      </c>
      <c r="GL64" s="120"/>
      <c r="GN64" s="42"/>
      <c r="GO64" s="42"/>
      <c r="GP64" s="42"/>
      <c r="GQ64" s="42"/>
      <c r="GR64" s="42"/>
      <c r="GS64" s="42"/>
      <c r="GT64" s="42"/>
      <c r="GU64" s="42"/>
    </row>
    <row r="65" spans="1:203" s="63" customFormat="1" ht="14.25" customHeight="1">
      <c r="A65" s="512"/>
      <c r="B65" s="62"/>
      <c r="C65" s="24"/>
      <c r="D65" s="24"/>
      <c r="E65" s="1167"/>
      <c r="F65" s="1168"/>
      <c r="G65" s="1168"/>
      <c r="H65" s="1168"/>
      <c r="I65" s="1168"/>
      <c r="J65" s="1168"/>
      <c r="K65" s="1168"/>
      <c r="L65" s="1168"/>
      <c r="M65" s="1168"/>
      <c r="N65" s="1168"/>
      <c r="O65" s="1168"/>
      <c r="P65" s="1168"/>
      <c r="Q65" s="1169"/>
      <c r="R65" s="1170" t="s">
        <v>168</v>
      </c>
      <c r="S65" s="1171"/>
      <c r="T65" s="1171"/>
      <c r="U65" s="1171"/>
      <c r="V65" s="1171"/>
      <c r="W65" s="1171"/>
      <c r="X65" s="1171"/>
      <c r="Y65" s="1171"/>
      <c r="Z65" s="1171"/>
      <c r="AA65" s="1171"/>
      <c r="AB65" s="1171"/>
      <c r="AC65" s="1171"/>
      <c r="AD65" s="1171"/>
      <c r="AE65" s="1171"/>
      <c r="AF65" s="1171"/>
      <c r="AG65" s="1171"/>
      <c r="AH65" s="1171"/>
      <c r="AI65" s="1171"/>
      <c r="AJ65" s="1171"/>
      <c r="AK65" s="1171"/>
      <c r="AL65" s="1171"/>
      <c r="AM65" s="1171"/>
      <c r="AN65" s="1171"/>
      <c r="AO65" s="1171"/>
      <c r="AP65" s="1171"/>
      <c r="AQ65" s="1171"/>
      <c r="AR65" s="1171"/>
      <c r="AS65" s="1171"/>
      <c r="AT65" s="1171"/>
      <c r="AU65" s="1171"/>
      <c r="AV65" s="1171"/>
      <c r="AW65" s="1206"/>
      <c r="AX65" s="1206"/>
      <c r="AY65" s="1206"/>
      <c r="AZ65" s="1206"/>
      <c r="BA65" s="1206"/>
      <c r="BB65" s="1206"/>
      <c r="BC65" s="1206"/>
      <c r="BD65" s="1206"/>
      <c r="BE65" s="1206"/>
      <c r="BF65" s="1107">
        <v>3500</v>
      </c>
      <c r="BG65" s="1108"/>
      <c r="BH65" s="1108"/>
      <c r="BI65" s="1108"/>
      <c r="BJ65" s="1108"/>
      <c r="BK65" s="1108"/>
      <c r="BL65" s="1108"/>
      <c r="BM65" s="1108"/>
      <c r="BN65" s="1109"/>
      <c r="BO65" s="1158">
        <v>3500</v>
      </c>
      <c r="BP65" s="1159"/>
      <c r="BQ65" s="1159"/>
      <c r="BR65" s="1159"/>
      <c r="BS65" s="1159"/>
      <c r="BT65" s="1159"/>
      <c r="BU65" s="1159"/>
      <c r="BV65" s="1159"/>
      <c r="BW65" s="1160"/>
      <c r="BX65" s="1100"/>
      <c r="BY65" s="1100"/>
      <c r="BZ65" s="1100"/>
      <c r="CA65" s="1100"/>
      <c r="CB65" s="1100"/>
      <c r="CC65" s="1100"/>
      <c r="CD65" s="1100"/>
      <c r="CE65" s="1100"/>
      <c r="CF65" s="1100"/>
      <c r="CG65" s="963">
        <f>SUM(AW65:CE65)</f>
        <v>7000</v>
      </c>
      <c r="CH65" s="964"/>
      <c r="CI65" s="964"/>
      <c r="CJ65" s="964"/>
      <c r="CK65" s="964"/>
      <c r="CL65" s="964"/>
      <c r="CM65" s="964"/>
      <c r="CN65" s="964"/>
      <c r="CO65" s="964"/>
      <c r="CP65" s="11"/>
      <c r="CQ65" s="136"/>
      <c r="CR65" s="960">
        <f>IF(FD65=FM65,EU65,DJ65*GE65*CS47)</f>
        <v>7000</v>
      </c>
      <c r="CS65" s="932"/>
      <c r="CT65" s="932"/>
      <c r="CU65" s="932"/>
      <c r="CV65" s="932"/>
      <c r="CW65" s="932"/>
      <c r="CX65" s="932"/>
      <c r="CY65" s="932"/>
      <c r="CZ65" s="932"/>
      <c r="DA65" s="932">
        <f t="shared" si="1"/>
        <v>0</v>
      </c>
      <c r="DB65" s="932"/>
      <c r="DC65" s="932"/>
      <c r="DD65" s="932"/>
      <c r="DE65" s="932"/>
      <c r="DF65" s="932"/>
      <c r="DG65" s="932"/>
      <c r="DH65" s="932"/>
      <c r="DI65" s="932"/>
      <c r="DJ65" s="932">
        <f t="shared" si="2"/>
        <v>7000</v>
      </c>
      <c r="DK65" s="932"/>
      <c r="DL65" s="932"/>
      <c r="DM65" s="932"/>
      <c r="DN65" s="932"/>
      <c r="DO65" s="932"/>
      <c r="DP65" s="932"/>
      <c r="DQ65" s="932"/>
      <c r="DR65" s="933"/>
      <c r="DS65" s="131"/>
      <c r="DT65" s="929">
        <f>CR65/CR66</f>
        <v>0.07</v>
      </c>
      <c r="DU65" s="930"/>
      <c r="DV65" s="930"/>
      <c r="DW65" s="930"/>
      <c r="DX65" s="930"/>
      <c r="DY65" s="930"/>
      <c r="DZ65" s="930"/>
      <c r="EA65" s="930"/>
      <c r="EB65" s="931"/>
      <c r="EC65" s="929">
        <f>DJ65/DJ66</f>
        <v>0.07</v>
      </c>
      <c r="ED65" s="930"/>
      <c r="EE65" s="930"/>
      <c r="EF65" s="930"/>
      <c r="EG65" s="930"/>
      <c r="EH65" s="930"/>
      <c r="EI65" s="930"/>
      <c r="EJ65" s="930"/>
      <c r="EK65" s="931"/>
      <c r="EL65" s="850">
        <f>AW65*AW53+BF65*BF53+BO65*BO53+BX65*BX53</f>
        <v>7000</v>
      </c>
      <c r="EM65" s="851"/>
      <c r="EN65" s="851"/>
      <c r="EO65" s="851"/>
      <c r="EP65" s="851"/>
      <c r="EQ65" s="851"/>
      <c r="ER65" s="851"/>
      <c r="ES65" s="851"/>
      <c r="ET65" s="851"/>
      <c r="EU65" s="851">
        <f>DJ65*CR55</f>
        <v>7000</v>
      </c>
      <c r="EV65" s="851"/>
      <c r="EW65" s="851"/>
      <c r="EX65" s="851"/>
      <c r="EY65" s="851"/>
      <c r="EZ65" s="851"/>
      <c r="FA65" s="851"/>
      <c r="FB65" s="851"/>
      <c r="FC65" s="851"/>
      <c r="FD65" s="846">
        <f>EL65/EL66</f>
        <v>0.07</v>
      </c>
      <c r="FE65" s="846"/>
      <c r="FF65" s="846"/>
      <c r="FG65" s="846"/>
      <c r="FH65" s="846"/>
      <c r="FI65" s="846"/>
      <c r="FJ65" s="846"/>
      <c r="FK65" s="846"/>
      <c r="FL65" s="846"/>
      <c r="FM65" s="846">
        <f>EU65/EU66</f>
        <v>0.07</v>
      </c>
      <c r="FN65" s="846"/>
      <c r="FO65" s="846"/>
      <c r="FP65" s="846"/>
      <c r="FQ65" s="846"/>
      <c r="FR65" s="846"/>
      <c r="FS65" s="846"/>
      <c r="FT65" s="846"/>
      <c r="FU65" s="846"/>
      <c r="FV65" s="845">
        <f t="shared" si="3"/>
        <v>0</v>
      </c>
      <c r="FW65" s="845"/>
      <c r="FX65" s="845"/>
      <c r="FY65" s="845"/>
      <c r="FZ65" s="845"/>
      <c r="GA65" s="845"/>
      <c r="GB65" s="845"/>
      <c r="GC65" s="845"/>
      <c r="GD65" s="845"/>
      <c r="GE65" s="844">
        <f t="shared" si="4"/>
        <v>1</v>
      </c>
      <c r="GF65" s="844"/>
      <c r="GG65" s="844"/>
      <c r="GH65" s="844"/>
      <c r="GI65" s="844"/>
      <c r="GJ65" s="844"/>
      <c r="GK65" s="138" t="str">
        <f t="shared" si="5"/>
        <v>Spese Generali</v>
      </c>
      <c r="GL65" s="120"/>
      <c r="GN65" s="42"/>
      <c r="GO65" s="42"/>
      <c r="GP65" s="42"/>
      <c r="GQ65" s="42"/>
      <c r="GR65" s="42"/>
      <c r="GS65" s="42"/>
      <c r="GT65" s="42"/>
      <c r="GU65" s="42"/>
    </row>
    <row r="66" spans="1:203" s="63" customFormat="1" ht="25.5" customHeight="1">
      <c r="A66" s="512"/>
      <c r="B66" s="62"/>
      <c r="C66" s="24"/>
      <c r="D66" s="24"/>
      <c r="E66" s="1174" t="s">
        <v>105</v>
      </c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5"/>
      <c r="Y66" s="1175"/>
      <c r="Z66" s="1175"/>
      <c r="AA66" s="1175"/>
      <c r="AB66" s="1175"/>
      <c r="AC66" s="1175"/>
      <c r="AD66" s="1175"/>
      <c r="AE66" s="1175"/>
      <c r="AF66" s="1175"/>
      <c r="AG66" s="1175"/>
      <c r="AH66" s="1175"/>
      <c r="AI66" s="1175"/>
      <c r="AJ66" s="1175"/>
      <c r="AK66" s="1175"/>
      <c r="AL66" s="1175"/>
      <c r="AM66" s="1175"/>
      <c r="AN66" s="1175"/>
      <c r="AO66" s="1175"/>
      <c r="AP66" s="1175"/>
      <c r="AQ66" s="1175"/>
      <c r="AR66" s="1175"/>
      <c r="AS66" s="1175"/>
      <c r="AT66" s="1175"/>
      <c r="AU66" s="1175"/>
      <c r="AV66" s="1176"/>
      <c r="AW66" s="1140">
        <f>SUM(AW56:BE65)</f>
        <v>0</v>
      </c>
      <c r="AX66" s="962"/>
      <c r="AY66" s="962"/>
      <c r="AZ66" s="962"/>
      <c r="BA66" s="962"/>
      <c r="BB66" s="962"/>
      <c r="BC66" s="962"/>
      <c r="BD66" s="962"/>
      <c r="BE66" s="1151"/>
      <c r="BF66" s="1140">
        <f>SUM(BF56:BN65)</f>
        <v>50000</v>
      </c>
      <c r="BG66" s="962"/>
      <c r="BH66" s="962"/>
      <c r="BI66" s="962"/>
      <c r="BJ66" s="962"/>
      <c r="BK66" s="962"/>
      <c r="BL66" s="962"/>
      <c r="BM66" s="962"/>
      <c r="BN66" s="1151"/>
      <c r="BO66" s="1140">
        <f>SUM(BO56:BW65)</f>
        <v>50000</v>
      </c>
      <c r="BP66" s="962"/>
      <c r="BQ66" s="962"/>
      <c r="BR66" s="962"/>
      <c r="BS66" s="962"/>
      <c r="BT66" s="962"/>
      <c r="BU66" s="962"/>
      <c r="BV66" s="962"/>
      <c r="BW66" s="1151"/>
      <c r="BX66" s="1140">
        <f>SUM(BX56:CF65)</f>
        <v>0</v>
      </c>
      <c r="BY66" s="962"/>
      <c r="BZ66" s="962"/>
      <c r="CA66" s="962"/>
      <c r="CB66" s="962"/>
      <c r="CC66" s="962"/>
      <c r="CD66" s="962"/>
      <c r="CE66" s="962"/>
      <c r="CF66" s="962"/>
      <c r="CG66" s="961">
        <f>SUM(CG56:CO65)</f>
        <v>100000</v>
      </c>
      <c r="CH66" s="962"/>
      <c r="CI66" s="962"/>
      <c r="CJ66" s="962"/>
      <c r="CK66" s="962"/>
      <c r="CL66" s="962"/>
      <c r="CM66" s="962"/>
      <c r="CN66" s="962"/>
      <c r="CO66" s="962"/>
      <c r="CP66" s="12"/>
      <c r="CQ66" s="139"/>
      <c r="CR66" s="1099">
        <f>SUM(CR56:CZ65)</f>
        <v>100000</v>
      </c>
      <c r="CS66" s="923"/>
      <c r="CT66" s="923"/>
      <c r="CU66" s="923"/>
      <c r="CV66" s="923"/>
      <c r="CW66" s="923"/>
      <c r="CX66" s="923"/>
      <c r="CY66" s="923"/>
      <c r="CZ66" s="923"/>
      <c r="DA66" s="923">
        <f>SUM(DA56:DI65)</f>
        <v>0</v>
      </c>
      <c r="DB66" s="923"/>
      <c r="DC66" s="923"/>
      <c r="DD66" s="923"/>
      <c r="DE66" s="923"/>
      <c r="DF66" s="923"/>
      <c r="DG66" s="923"/>
      <c r="DH66" s="923"/>
      <c r="DI66" s="923"/>
      <c r="DJ66" s="923">
        <f>SUM(DJ56:DR65)</f>
        <v>100000</v>
      </c>
      <c r="DK66" s="923"/>
      <c r="DL66" s="923"/>
      <c r="DM66" s="923"/>
      <c r="DN66" s="923"/>
      <c r="DO66" s="923"/>
      <c r="DP66" s="923"/>
      <c r="DQ66" s="923"/>
      <c r="DR66" s="923"/>
      <c r="DS66" s="131"/>
      <c r="DT66" s="847"/>
      <c r="DU66" s="848"/>
      <c r="DV66" s="848"/>
      <c r="DW66" s="848"/>
      <c r="DX66" s="848"/>
      <c r="DY66" s="848"/>
      <c r="DZ66" s="848"/>
      <c r="EA66" s="848"/>
      <c r="EB66" s="849"/>
      <c r="EC66" s="847"/>
      <c r="ED66" s="848"/>
      <c r="EE66" s="848"/>
      <c r="EF66" s="848"/>
      <c r="EG66" s="848"/>
      <c r="EH66" s="848"/>
      <c r="EI66" s="848"/>
      <c r="EJ66" s="848"/>
      <c r="EK66" s="849"/>
      <c r="EL66" s="856">
        <f>SUM(EL56:ET65)</f>
        <v>100000</v>
      </c>
      <c r="EM66" s="855"/>
      <c r="EN66" s="855"/>
      <c r="EO66" s="855"/>
      <c r="EP66" s="855"/>
      <c r="EQ66" s="855"/>
      <c r="ER66" s="855"/>
      <c r="ES66" s="855"/>
      <c r="ET66" s="855"/>
      <c r="EU66" s="855">
        <f>DJ66*CR55</f>
        <v>100000</v>
      </c>
      <c r="EV66" s="855"/>
      <c r="EW66" s="855"/>
      <c r="EX66" s="855"/>
      <c r="EY66" s="855"/>
      <c r="EZ66" s="855"/>
      <c r="FA66" s="855"/>
      <c r="FB66" s="855"/>
      <c r="FC66" s="855"/>
      <c r="FD66" s="853">
        <f>EL66/EL66</f>
        <v>1</v>
      </c>
      <c r="FE66" s="853"/>
      <c r="FF66" s="853"/>
      <c r="FG66" s="853"/>
      <c r="FH66" s="853"/>
      <c r="FI66" s="853"/>
      <c r="FJ66" s="853"/>
      <c r="FK66" s="853"/>
      <c r="FL66" s="853"/>
      <c r="FM66" s="853">
        <f>EU66/EU66</f>
        <v>1</v>
      </c>
      <c r="FN66" s="853"/>
      <c r="FO66" s="853"/>
      <c r="FP66" s="853"/>
      <c r="FQ66" s="853"/>
      <c r="FR66" s="853"/>
      <c r="FS66" s="853"/>
      <c r="FT66" s="853"/>
      <c r="FU66" s="853"/>
      <c r="FV66" s="854">
        <f t="shared" si="3"/>
        <v>0</v>
      </c>
      <c r="FW66" s="854"/>
      <c r="FX66" s="854"/>
      <c r="FY66" s="854"/>
      <c r="FZ66" s="854"/>
      <c r="GA66" s="854"/>
      <c r="GB66" s="854"/>
      <c r="GC66" s="854"/>
      <c r="GD66" s="854"/>
      <c r="GE66" s="852">
        <f t="shared" si="4"/>
        <v>1</v>
      </c>
      <c r="GF66" s="852"/>
      <c r="GG66" s="852"/>
      <c r="GH66" s="852"/>
      <c r="GI66" s="852" t="s">
        <v>8</v>
      </c>
      <c r="GJ66" s="852"/>
      <c r="GK66" s="140" t="s">
        <v>8</v>
      </c>
      <c r="GL66" s="120"/>
      <c r="GN66" s="42"/>
      <c r="GO66" s="42"/>
      <c r="GP66" s="42"/>
      <c r="GQ66" s="42"/>
      <c r="GR66" s="42"/>
      <c r="GS66" s="42"/>
      <c r="GT66" s="42"/>
      <c r="GU66" s="42"/>
    </row>
    <row r="67" spans="1:203" s="63" customFormat="1" ht="15" customHeight="1">
      <c r="A67" s="512"/>
      <c r="B67" s="62"/>
      <c r="C67" s="62"/>
      <c r="D67" s="62"/>
      <c r="E67" s="62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3"/>
      <c r="AU67" s="3"/>
      <c r="AV67" s="3"/>
      <c r="AW67" s="142"/>
      <c r="AX67" s="142"/>
      <c r="AY67" s="142"/>
      <c r="AZ67" s="142"/>
      <c r="BA67" s="142"/>
      <c r="BB67" s="142"/>
      <c r="BC67" s="142"/>
      <c r="BD67" s="142"/>
      <c r="BE67" s="142"/>
      <c r="BF67" s="136"/>
      <c r="BG67" s="136"/>
      <c r="BH67" s="136"/>
      <c r="BI67" s="136">
        <f>BF68</f>
        <v>0</v>
      </c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110"/>
      <c r="GJ67" s="62"/>
      <c r="GK67" s="62"/>
      <c r="GL67" s="120"/>
      <c r="GN67" s="42"/>
      <c r="GO67" s="65"/>
      <c r="GP67" s="42"/>
      <c r="GQ67" s="42"/>
      <c r="GR67" s="42"/>
      <c r="GS67" s="42"/>
      <c r="GT67" s="42"/>
      <c r="GU67" s="42"/>
    </row>
    <row r="68" spans="1:203" s="63" customFormat="1" ht="15" customHeight="1">
      <c r="A68" s="512"/>
      <c r="B68" s="62"/>
      <c r="C68" s="62"/>
      <c r="D68" s="62"/>
      <c r="E68" s="62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173"/>
      <c r="AK68" s="1173"/>
      <c r="AL68" s="1173"/>
      <c r="AM68" s="1173"/>
      <c r="AN68" s="1173"/>
      <c r="AO68" s="1173"/>
      <c r="AP68" s="1173"/>
      <c r="AQ68" s="1173"/>
      <c r="AR68" s="1173"/>
      <c r="AS68" s="1173"/>
      <c r="AT68" s="1173"/>
      <c r="AU68" s="1173"/>
      <c r="AV68" s="1173"/>
      <c r="AW68" s="1173"/>
      <c r="AX68" s="1173"/>
      <c r="AY68" s="1173"/>
      <c r="AZ68" s="1173"/>
      <c r="BA68" s="1173"/>
      <c r="BB68" s="1173"/>
      <c r="BC68" s="1173"/>
      <c r="BD68" s="1173"/>
      <c r="BE68" s="1173"/>
      <c r="BF68" s="1154"/>
      <c r="BG68" s="1154"/>
      <c r="BH68" s="1154"/>
      <c r="BI68" s="1154"/>
      <c r="BJ68" s="1154"/>
      <c r="BK68" s="1154"/>
      <c r="BL68" s="1154"/>
      <c r="BM68" s="1154"/>
      <c r="BN68" s="1154"/>
      <c r="BO68" s="1154"/>
      <c r="BP68" s="1154"/>
      <c r="BQ68" s="1154"/>
      <c r="BR68" s="1154"/>
      <c r="BS68" s="1154"/>
      <c r="BT68" s="1154"/>
      <c r="BU68" s="1154"/>
      <c r="BV68" s="1154"/>
      <c r="BW68" s="1154"/>
      <c r="BX68" s="62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43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110"/>
      <c r="GJ68" s="62"/>
      <c r="GK68" s="62"/>
      <c r="GL68" s="120"/>
      <c r="GN68" s="42"/>
      <c r="GO68" s="65"/>
      <c r="GP68" s="42"/>
      <c r="GQ68" s="42"/>
      <c r="GR68" s="42"/>
      <c r="GS68" s="42"/>
      <c r="GT68" s="42"/>
      <c r="GU68" s="42"/>
    </row>
    <row r="69" spans="1:203" ht="11.25" customHeight="1" hidden="1">
      <c r="A69" s="512"/>
      <c r="B69" s="13"/>
      <c r="C69" s="14"/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7"/>
      <c r="AV69" s="17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9"/>
      <c r="GN69" s="19"/>
      <c r="GO69" s="13"/>
      <c r="GP69" s="13"/>
      <c r="GQ69" s="13"/>
      <c r="GR69" s="13"/>
      <c r="GS69" s="13"/>
      <c r="GT69" s="13"/>
      <c r="GU69" s="13"/>
    </row>
    <row r="70" spans="1:249" ht="18" customHeight="1" hidden="1">
      <c r="A70" s="514"/>
      <c r="B70" s="29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41"/>
      <c r="GF70" s="41"/>
      <c r="GG70" s="41"/>
      <c r="GH70" s="41"/>
      <c r="GI70" s="41"/>
      <c r="GJ70" s="42"/>
      <c r="GK70" s="19"/>
      <c r="GL70" s="148"/>
      <c r="GN70" s="19"/>
      <c r="GO70" s="19"/>
      <c r="GP70" s="19"/>
      <c r="GQ70" s="19"/>
      <c r="GR70" s="19"/>
      <c r="GS70" s="19"/>
      <c r="GT70" s="19"/>
      <c r="GU70" s="19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</row>
    <row r="71" spans="1:204" ht="15.75" hidden="1">
      <c r="A71" s="512"/>
      <c r="B71" s="29"/>
      <c r="C71" s="31"/>
      <c r="D71" s="31"/>
      <c r="E71" s="1035" t="s">
        <v>37</v>
      </c>
      <c r="F71" s="1036"/>
      <c r="G71" s="1036"/>
      <c r="H71" s="1036"/>
      <c r="I71" s="1036"/>
      <c r="J71" s="1036"/>
      <c r="K71" s="1036"/>
      <c r="L71" s="1036"/>
      <c r="M71" s="1036"/>
      <c r="N71" s="1036"/>
      <c r="O71" s="1036"/>
      <c r="P71" s="1036"/>
      <c r="Q71" s="1036"/>
      <c r="R71" s="1036"/>
      <c r="S71" s="1036"/>
      <c r="T71" s="1036"/>
      <c r="U71" s="1036"/>
      <c r="V71" s="1036"/>
      <c r="W71" s="1036"/>
      <c r="X71" s="1036"/>
      <c r="Y71" s="1036"/>
      <c r="Z71" s="1036"/>
      <c r="AA71" s="1036"/>
      <c r="AB71" s="1036"/>
      <c r="AC71" s="1036"/>
      <c r="AD71" s="1036"/>
      <c r="AE71" s="1036"/>
      <c r="AF71" s="1036"/>
      <c r="AG71" s="1036"/>
      <c r="AH71" s="1036"/>
      <c r="AI71" s="1036"/>
      <c r="AJ71" s="219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1"/>
      <c r="AZ71" s="221"/>
      <c r="BA71" s="221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221"/>
      <c r="BM71" s="221"/>
      <c r="BN71" s="221"/>
      <c r="BO71" s="221"/>
      <c r="BP71" s="221"/>
      <c r="BQ71" s="222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4"/>
      <c r="CE71" s="224"/>
      <c r="CF71" s="224"/>
      <c r="CG71" s="784">
        <f>CG180</f>
        <v>100000</v>
      </c>
      <c r="CH71" s="784"/>
      <c r="CI71" s="784"/>
      <c r="CJ71" s="784"/>
      <c r="CK71" s="784"/>
      <c r="CL71" s="784"/>
      <c r="CM71" s="784"/>
      <c r="CN71" s="784"/>
      <c r="CO71" s="784"/>
      <c r="CP71" s="224"/>
      <c r="CQ71" s="183"/>
      <c r="CR71" s="23"/>
      <c r="CS71" s="23"/>
      <c r="CT71" s="23"/>
      <c r="CU71" s="225"/>
      <c r="CV71" s="225"/>
      <c r="CW71" s="225"/>
      <c r="CX71" s="225"/>
      <c r="CY71" s="225"/>
      <c r="CZ71" s="225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9"/>
      <c r="DO71" s="13"/>
      <c r="DP71" s="13"/>
      <c r="DQ71" s="13"/>
      <c r="DR71" s="13"/>
      <c r="DS71" s="13"/>
      <c r="DT71" s="13"/>
      <c r="DU71" s="227"/>
      <c r="DV71" s="227"/>
      <c r="DW71" s="227"/>
      <c r="DX71" s="227"/>
      <c r="DY71" s="227"/>
      <c r="DZ71" s="227"/>
      <c r="EA71" s="227"/>
      <c r="EB71" s="227"/>
      <c r="EC71" s="227"/>
      <c r="ED71" s="227"/>
      <c r="EE71" s="227"/>
      <c r="EF71" s="227"/>
      <c r="EG71" s="227"/>
      <c r="EH71" s="227"/>
      <c r="EI71" s="227"/>
      <c r="EJ71" s="227"/>
      <c r="EK71" s="227"/>
      <c r="EL71" s="227"/>
      <c r="EM71" s="227"/>
      <c r="EN71" s="227"/>
      <c r="EO71" s="227"/>
      <c r="EP71" s="227"/>
      <c r="EQ71" s="227"/>
      <c r="ER71" s="227"/>
      <c r="ES71" s="227"/>
      <c r="ET71" s="227"/>
      <c r="EU71" s="227"/>
      <c r="EV71" s="227"/>
      <c r="EW71" s="227"/>
      <c r="EX71" s="227"/>
      <c r="EY71" s="227"/>
      <c r="EZ71" s="227"/>
      <c r="FA71" s="227"/>
      <c r="FB71" s="227"/>
      <c r="FC71" s="227"/>
      <c r="FD71" s="227"/>
      <c r="FE71" s="227"/>
      <c r="FF71" s="227"/>
      <c r="FG71" s="227"/>
      <c r="FH71" s="227"/>
      <c r="FI71" s="227"/>
      <c r="FJ71" s="227"/>
      <c r="FK71" s="227"/>
      <c r="FL71" s="227"/>
      <c r="FM71" s="227"/>
      <c r="FN71" s="227"/>
      <c r="FO71" s="227"/>
      <c r="FP71" s="227"/>
      <c r="FQ71" s="227"/>
      <c r="FR71" s="227"/>
      <c r="FS71" s="227"/>
      <c r="FT71" s="227"/>
      <c r="FU71" s="227"/>
      <c r="FV71" s="227"/>
      <c r="FW71" s="227"/>
      <c r="FX71" s="227"/>
      <c r="FY71" s="227"/>
      <c r="FZ71" s="227"/>
      <c r="GA71" s="227"/>
      <c r="GB71" s="227"/>
      <c r="GC71" s="227"/>
      <c r="GD71" s="227"/>
      <c r="GE71" s="227"/>
      <c r="GF71" s="227"/>
      <c r="GG71" s="227"/>
      <c r="GH71" s="227"/>
      <c r="GI71" s="227"/>
      <c r="GJ71" s="227"/>
      <c r="GK71" s="227"/>
      <c r="GL71" s="148"/>
      <c r="GM71" s="228"/>
      <c r="GN71" s="90"/>
      <c r="GO71" s="91"/>
      <c r="GP71" s="92"/>
      <c r="GQ71" s="69"/>
      <c r="GR71" s="69"/>
      <c r="GS71" s="69"/>
      <c r="GT71" s="69"/>
      <c r="GU71" s="66"/>
      <c r="GV71" s="230"/>
    </row>
    <row r="72" spans="1:204" ht="15.75" customHeight="1" hidden="1">
      <c r="A72" s="512"/>
      <c r="B72" s="29"/>
      <c r="C72" s="24"/>
      <c r="D72" s="24"/>
      <c r="E72" s="1163" t="s">
        <v>142</v>
      </c>
      <c r="F72" s="1164"/>
      <c r="G72" s="1164"/>
      <c r="H72" s="1164"/>
      <c r="I72" s="1164"/>
      <c r="J72" s="1164"/>
      <c r="K72" s="1164"/>
      <c r="L72" s="1164"/>
      <c r="M72" s="1164"/>
      <c r="N72" s="1164"/>
      <c r="O72" s="1164"/>
      <c r="P72" s="1164"/>
      <c r="Q72" s="1164"/>
      <c r="R72" s="1164"/>
      <c r="S72" s="1164"/>
      <c r="T72" s="1164"/>
      <c r="U72" s="1164"/>
      <c r="V72" s="1164"/>
      <c r="W72" s="1164"/>
      <c r="X72" s="1164"/>
      <c r="Y72" s="1164"/>
      <c r="Z72" s="1164"/>
      <c r="AA72" s="1164"/>
      <c r="AB72" s="1164"/>
      <c r="AC72" s="1164"/>
      <c r="AD72" s="1164"/>
      <c r="AE72" s="1164"/>
      <c r="AF72" s="1164"/>
      <c r="AG72" s="1164"/>
      <c r="AH72" s="1164"/>
      <c r="AI72" s="1164"/>
      <c r="AJ72" s="233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5"/>
      <c r="AZ72" s="235"/>
      <c r="BA72" s="235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235"/>
      <c r="BM72" s="235"/>
      <c r="BN72" s="235"/>
      <c r="BO72" s="235"/>
      <c r="BP72" s="235"/>
      <c r="BQ72" s="27"/>
      <c r="BR72" s="179"/>
      <c r="BS72" s="179"/>
      <c r="BT72" s="179"/>
      <c r="BU72" s="179"/>
      <c r="BV72" s="179"/>
      <c r="BW72" s="179"/>
      <c r="BX72" s="179"/>
      <c r="BY72" s="179"/>
      <c r="BZ72" s="179"/>
      <c r="CA72" s="1111">
        <f>CG72/CG71</f>
        <v>0.81</v>
      </c>
      <c r="CB72" s="1111"/>
      <c r="CC72" s="1111"/>
      <c r="CD72" s="1111"/>
      <c r="CE72" s="1111"/>
      <c r="CF72" s="1111"/>
      <c r="CG72" s="783">
        <f>CG181</f>
        <v>81000</v>
      </c>
      <c r="CH72" s="783"/>
      <c r="CI72" s="783"/>
      <c r="CJ72" s="783"/>
      <c r="CK72" s="783"/>
      <c r="CL72" s="783"/>
      <c r="CM72" s="783"/>
      <c r="CN72" s="783"/>
      <c r="CO72" s="783"/>
      <c r="CP72" s="643"/>
      <c r="CQ72" s="183"/>
      <c r="CR72" s="23"/>
      <c r="CS72" s="23"/>
      <c r="CT72" s="23"/>
      <c r="CU72" s="23"/>
      <c r="CV72" s="23"/>
      <c r="CW72" s="23"/>
      <c r="CX72" s="23"/>
      <c r="CY72" s="23"/>
      <c r="CZ72" s="23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26"/>
      <c r="DL72" s="226"/>
      <c r="DM72" s="226"/>
      <c r="DN72" s="29"/>
      <c r="DO72" s="13"/>
      <c r="DP72" s="13"/>
      <c r="DQ72" s="13"/>
      <c r="DR72" s="13"/>
      <c r="DS72" s="13"/>
      <c r="DT72" s="13"/>
      <c r="DU72" s="236"/>
      <c r="DV72" s="236"/>
      <c r="DW72" s="236"/>
      <c r="DX72" s="236"/>
      <c r="DY72" s="236"/>
      <c r="DZ72" s="236"/>
      <c r="EA72" s="236"/>
      <c r="EB72" s="236"/>
      <c r="EC72" s="236"/>
      <c r="ED72" s="236"/>
      <c r="EE72" s="236"/>
      <c r="EF72" s="236"/>
      <c r="EG72" s="236"/>
      <c r="EH72" s="236"/>
      <c r="EI72" s="236"/>
      <c r="EJ72" s="236"/>
      <c r="EK72" s="236"/>
      <c r="EL72" s="236"/>
      <c r="EM72" s="236"/>
      <c r="EN72" s="236"/>
      <c r="EO72" s="236"/>
      <c r="EP72" s="236"/>
      <c r="EQ72" s="236"/>
      <c r="ER72" s="236"/>
      <c r="ES72" s="236"/>
      <c r="ET72" s="236"/>
      <c r="EU72" s="236"/>
      <c r="EV72" s="236"/>
      <c r="EW72" s="236"/>
      <c r="EX72" s="236"/>
      <c r="EY72" s="236"/>
      <c r="EZ72" s="236"/>
      <c r="FA72" s="236"/>
      <c r="FB72" s="236"/>
      <c r="FC72" s="236"/>
      <c r="FD72" s="236"/>
      <c r="FE72" s="236"/>
      <c r="FF72" s="236"/>
      <c r="FG72" s="236"/>
      <c r="FH72" s="236"/>
      <c r="FI72" s="236"/>
      <c r="FJ72" s="236"/>
      <c r="FK72" s="236"/>
      <c r="FL72" s="236"/>
      <c r="FM72" s="236"/>
      <c r="FN72" s="236"/>
      <c r="FO72" s="236"/>
      <c r="FP72" s="236"/>
      <c r="FQ72" s="236"/>
      <c r="FR72" s="236"/>
      <c r="FS72" s="236"/>
      <c r="FT72" s="236"/>
      <c r="FU72" s="236"/>
      <c r="FV72" s="236"/>
      <c r="FW72" s="236"/>
      <c r="FX72" s="236"/>
      <c r="FY72" s="236"/>
      <c r="FZ72" s="236"/>
      <c r="GA72" s="236"/>
      <c r="GB72" s="236"/>
      <c r="GC72" s="236"/>
      <c r="GD72" s="236"/>
      <c r="GE72" s="236"/>
      <c r="GF72" s="236"/>
      <c r="GG72" s="236"/>
      <c r="GH72" s="236"/>
      <c r="GI72" s="236"/>
      <c r="GJ72" s="236"/>
      <c r="GK72" s="236"/>
      <c r="GL72" s="148"/>
      <c r="GM72" s="237"/>
      <c r="GN72" s="90"/>
      <c r="GO72" s="91"/>
      <c r="GP72" s="92"/>
      <c r="GQ72" s="69"/>
      <c r="GR72" s="69"/>
      <c r="GS72" s="69"/>
      <c r="GT72" s="69"/>
      <c r="GU72" s="66"/>
      <c r="GV72" s="230"/>
    </row>
    <row r="73" spans="1:204" ht="15.75" customHeight="1" hidden="1">
      <c r="A73" s="512"/>
      <c r="B73" s="29"/>
      <c r="C73" s="24"/>
      <c r="D73" s="24"/>
      <c r="E73" s="1163" t="s">
        <v>144</v>
      </c>
      <c r="F73" s="1164"/>
      <c r="G73" s="1164"/>
      <c r="H73" s="1164"/>
      <c r="I73" s="1164"/>
      <c r="J73" s="1164"/>
      <c r="K73" s="1164"/>
      <c r="L73" s="1164"/>
      <c r="M73" s="1164"/>
      <c r="N73" s="1164"/>
      <c r="O73" s="1164"/>
      <c r="P73" s="1164"/>
      <c r="Q73" s="1164"/>
      <c r="R73" s="1164"/>
      <c r="S73" s="1164"/>
      <c r="T73" s="1164"/>
      <c r="U73" s="1164"/>
      <c r="V73" s="1164"/>
      <c r="W73" s="1164"/>
      <c r="X73" s="1164"/>
      <c r="Y73" s="1164"/>
      <c r="Z73" s="1164"/>
      <c r="AA73" s="1164"/>
      <c r="AB73" s="1164"/>
      <c r="AC73" s="1164"/>
      <c r="AD73" s="1164"/>
      <c r="AE73" s="1164"/>
      <c r="AF73" s="1164"/>
      <c r="AG73" s="1164"/>
      <c r="AH73" s="1164"/>
      <c r="AI73" s="1164"/>
      <c r="AJ73" s="233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5"/>
      <c r="AZ73" s="235"/>
      <c r="BA73" s="235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235"/>
      <c r="BM73" s="235"/>
      <c r="BN73" s="235"/>
      <c r="BO73" s="235"/>
      <c r="BP73" s="235"/>
      <c r="BQ73" s="27"/>
      <c r="BR73" s="179"/>
      <c r="BS73" s="179"/>
      <c r="BT73" s="179"/>
      <c r="BU73" s="179"/>
      <c r="BV73" s="179"/>
      <c r="BW73" s="179"/>
      <c r="BX73" s="179"/>
      <c r="BY73" s="179"/>
      <c r="BZ73" s="179"/>
      <c r="CA73" s="1111">
        <f>CG73/CG71</f>
        <v>0.171</v>
      </c>
      <c r="CB73" s="1111"/>
      <c r="CC73" s="1111"/>
      <c r="CD73" s="1111"/>
      <c r="CE73" s="1111"/>
      <c r="CF73" s="1111"/>
      <c r="CG73" s="783">
        <f>CG183</f>
        <v>17100</v>
      </c>
      <c r="CH73" s="783"/>
      <c r="CI73" s="783"/>
      <c r="CJ73" s="783"/>
      <c r="CK73" s="783"/>
      <c r="CL73" s="783"/>
      <c r="CM73" s="783"/>
      <c r="CN73" s="783"/>
      <c r="CO73" s="783"/>
      <c r="CP73" s="643"/>
      <c r="CQ73" s="183"/>
      <c r="CR73" s="23"/>
      <c r="CS73" s="23"/>
      <c r="CT73" s="23"/>
      <c r="CU73" s="23"/>
      <c r="CV73" s="23"/>
      <c r="CW73" s="23"/>
      <c r="CX73" s="23"/>
      <c r="CY73" s="23"/>
      <c r="CZ73" s="23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26"/>
      <c r="DL73" s="226"/>
      <c r="DM73" s="226"/>
      <c r="DN73" s="29"/>
      <c r="DO73" s="13"/>
      <c r="DP73" s="13"/>
      <c r="DQ73" s="13"/>
      <c r="DR73" s="13"/>
      <c r="DS73" s="13"/>
      <c r="DT73" s="13"/>
      <c r="DU73" s="236"/>
      <c r="DV73" s="236"/>
      <c r="DW73" s="236"/>
      <c r="DX73" s="236"/>
      <c r="DY73" s="236"/>
      <c r="DZ73" s="236"/>
      <c r="EA73" s="236"/>
      <c r="EB73" s="236"/>
      <c r="EC73" s="236"/>
      <c r="ED73" s="236"/>
      <c r="EE73" s="236"/>
      <c r="EF73" s="236"/>
      <c r="EG73" s="236"/>
      <c r="EH73" s="236"/>
      <c r="EI73" s="236"/>
      <c r="EJ73" s="236"/>
      <c r="EK73" s="236"/>
      <c r="EL73" s="236"/>
      <c r="EM73" s="236"/>
      <c r="EN73" s="236"/>
      <c r="EO73" s="236"/>
      <c r="EP73" s="236"/>
      <c r="EQ73" s="236"/>
      <c r="ER73" s="236"/>
      <c r="ES73" s="236"/>
      <c r="ET73" s="236"/>
      <c r="EU73" s="236"/>
      <c r="EV73" s="236"/>
      <c r="EW73" s="236"/>
      <c r="EX73" s="236"/>
      <c r="EY73" s="236"/>
      <c r="EZ73" s="236"/>
      <c r="FA73" s="236"/>
      <c r="FB73" s="236"/>
      <c r="FC73" s="236"/>
      <c r="FD73" s="236"/>
      <c r="FE73" s="236"/>
      <c r="FF73" s="236"/>
      <c r="FG73" s="236"/>
      <c r="FH73" s="236"/>
      <c r="FI73" s="236"/>
      <c r="FJ73" s="236"/>
      <c r="FK73" s="236"/>
      <c r="FL73" s="236"/>
      <c r="FM73" s="236"/>
      <c r="FN73" s="236"/>
      <c r="FO73" s="236"/>
      <c r="FP73" s="236"/>
      <c r="FQ73" s="236"/>
      <c r="FR73" s="236"/>
      <c r="FS73" s="236"/>
      <c r="FT73" s="236"/>
      <c r="FU73" s="236"/>
      <c r="FV73" s="236"/>
      <c r="FW73" s="236"/>
      <c r="FX73" s="236"/>
      <c r="FY73" s="236"/>
      <c r="FZ73" s="236"/>
      <c r="GA73" s="236"/>
      <c r="GB73" s="236"/>
      <c r="GC73" s="236"/>
      <c r="GD73" s="236"/>
      <c r="GE73" s="236"/>
      <c r="GF73" s="236"/>
      <c r="GG73" s="236"/>
      <c r="GH73" s="236"/>
      <c r="GI73" s="236"/>
      <c r="GJ73" s="236"/>
      <c r="GK73" s="236"/>
      <c r="GL73" s="148"/>
      <c r="GM73" s="237"/>
      <c r="GN73" s="90"/>
      <c r="GO73" s="91"/>
      <c r="GP73" s="92"/>
      <c r="GQ73" s="69"/>
      <c r="GR73" s="69"/>
      <c r="GS73" s="69"/>
      <c r="GT73" s="69"/>
      <c r="GU73" s="66"/>
      <c r="GV73" s="230"/>
    </row>
    <row r="74" spans="1:204" ht="15.75" customHeight="1" hidden="1">
      <c r="A74" s="512"/>
      <c r="B74" s="29"/>
      <c r="C74" s="24"/>
      <c r="D74" s="24"/>
      <c r="E74" s="634"/>
      <c r="F74" s="633"/>
      <c r="G74" s="633"/>
      <c r="H74" s="633"/>
      <c r="I74" s="633"/>
      <c r="J74" s="633"/>
      <c r="K74" s="633"/>
      <c r="L74" s="633"/>
      <c r="M74" s="633"/>
      <c r="N74" s="633"/>
      <c r="O74" s="633"/>
      <c r="P74" s="633"/>
      <c r="Q74" s="633"/>
      <c r="R74" s="633"/>
      <c r="S74" s="633"/>
      <c r="T74" s="633"/>
      <c r="U74" s="633"/>
      <c r="V74" s="633"/>
      <c r="W74" s="633"/>
      <c r="X74" s="633"/>
      <c r="Y74" s="633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5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239"/>
      <c r="AY74" s="240"/>
      <c r="AZ74" s="240"/>
      <c r="BA74" s="240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0"/>
      <c r="BM74" s="240"/>
      <c r="BN74" s="240"/>
      <c r="BO74" s="240"/>
      <c r="BP74" s="240"/>
      <c r="BQ74" s="240"/>
      <c r="BR74" s="644"/>
      <c r="BS74" s="644"/>
      <c r="BT74" s="645"/>
      <c r="BU74" s="645"/>
      <c r="BV74" s="645"/>
      <c r="BW74" s="645"/>
      <c r="BX74" s="645"/>
      <c r="BY74" s="645"/>
      <c r="BZ74" s="645"/>
      <c r="CA74" s="1155">
        <f>SUM(CA72:CF73)</f>
        <v>0.9810000000000001</v>
      </c>
      <c r="CB74" s="1156"/>
      <c r="CC74" s="1156"/>
      <c r="CD74" s="1156"/>
      <c r="CE74" s="1156"/>
      <c r="CF74" s="1156"/>
      <c r="CG74" s="633"/>
      <c r="CH74" s="633"/>
      <c r="CI74" s="633"/>
      <c r="CJ74" s="633"/>
      <c r="CK74" s="633"/>
      <c r="CL74" s="633"/>
      <c r="CM74" s="633"/>
      <c r="CN74" s="633"/>
      <c r="CO74" s="633"/>
      <c r="CP74" s="646"/>
      <c r="CQ74" s="183"/>
      <c r="CR74" s="863">
        <f>CR183</f>
        <v>0</v>
      </c>
      <c r="CS74" s="864"/>
      <c r="CT74" s="864"/>
      <c r="CU74" s="864"/>
      <c r="CV74" s="864"/>
      <c r="CW74" s="864"/>
      <c r="CX74" s="864"/>
      <c r="CY74" s="864"/>
      <c r="CZ74" s="864"/>
      <c r="DA74" s="865" t="str">
        <f>DA183</f>
        <v>CONTROLLO</v>
      </c>
      <c r="DB74" s="865"/>
      <c r="DC74" s="865"/>
      <c r="DD74" s="865"/>
      <c r="DE74" s="865"/>
      <c r="DF74" s="865"/>
      <c r="DG74" s="865"/>
      <c r="DH74" s="865"/>
      <c r="DI74" s="866"/>
      <c r="DJ74" s="226"/>
      <c r="DK74" s="226"/>
      <c r="DL74" s="226"/>
      <c r="DM74" s="29"/>
      <c r="DN74" s="29"/>
      <c r="DO74" s="13"/>
      <c r="DP74" s="13"/>
      <c r="DQ74" s="13"/>
      <c r="DR74" s="13"/>
      <c r="DS74" s="13"/>
      <c r="DT74" s="236"/>
      <c r="DU74" s="236"/>
      <c r="DV74" s="236"/>
      <c r="DW74" s="236"/>
      <c r="DX74" s="236"/>
      <c r="DY74" s="236"/>
      <c r="DZ74" s="236"/>
      <c r="EA74" s="236"/>
      <c r="EB74" s="236"/>
      <c r="EC74" s="236"/>
      <c r="ED74" s="236"/>
      <c r="EE74" s="236"/>
      <c r="EF74" s="236"/>
      <c r="EG74" s="236"/>
      <c r="EH74" s="236"/>
      <c r="EI74" s="236"/>
      <c r="EJ74" s="236"/>
      <c r="EK74" s="236"/>
      <c r="EL74" s="236"/>
      <c r="EM74" s="236"/>
      <c r="EN74" s="236"/>
      <c r="EO74" s="236"/>
      <c r="EP74" s="236"/>
      <c r="EQ74" s="236"/>
      <c r="ER74" s="236"/>
      <c r="ES74" s="236"/>
      <c r="ET74" s="236"/>
      <c r="EU74" s="236"/>
      <c r="EV74" s="236"/>
      <c r="EW74" s="236"/>
      <c r="EX74" s="236"/>
      <c r="EY74" s="236"/>
      <c r="EZ74" s="236"/>
      <c r="FA74" s="236"/>
      <c r="FB74" s="236"/>
      <c r="FC74" s="236"/>
      <c r="FD74" s="236"/>
      <c r="FE74" s="236"/>
      <c r="FF74" s="236"/>
      <c r="FG74" s="236"/>
      <c r="FH74" s="236"/>
      <c r="FI74" s="236"/>
      <c r="FJ74" s="236"/>
      <c r="FK74" s="236"/>
      <c r="FL74" s="236"/>
      <c r="FM74" s="236"/>
      <c r="FN74" s="236"/>
      <c r="FO74" s="236"/>
      <c r="FP74" s="236"/>
      <c r="FQ74" s="236"/>
      <c r="FR74" s="236"/>
      <c r="FS74" s="236"/>
      <c r="FT74" s="236"/>
      <c r="FU74" s="236"/>
      <c r="FV74" s="236"/>
      <c r="FW74" s="236"/>
      <c r="FX74" s="236"/>
      <c r="FY74" s="236"/>
      <c r="FZ74" s="236"/>
      <c r="GA74" s="236"/>
      <c r="GB74" s="236"/>
      <c r="GC74" s="236"/>
      <c r="GD74" s="236"/>
      <c r="GE74" s="236"/>
      <c r="GF74" s="236"/>
      <c r="GG74" s="236"/>
      <c r="GH74" s="236"/>
      <c r="GI74" s="236"/>
      <c r="GJ74" s="236"/>
      <c r="GK74" s="236"/>
      <c r="GL74" s="148"/>
      <c r="GM74" s="229"/>
      <c r="GN74" s="91"/>
      <c r="GO74" s="92"/>
      <c r="GP74" s="69"/>
      <c r="GQ74" s="69"/>
      <c r="GR74" s="69"/>
      <c r="GS74" s="69"/>
      <c r="GT74" s="66"/>
      <c r="GU74" s="13"/>
      <c r="GV74" s="230"/>
    </row>
    <row r="75" spans="1:204" ht="15.75" customHeight="1" hidden="1">
      <c r="A75" s="512"/>
      <c r="B75" s="29"/>
      <c r="C75" s="24"/>
      <c r="D75" s="24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632"/>
      <c r="AA75" s="632"/>
      <c r="AB75" s="632"/>
      <c r="AC75" s="632"/>
      <c r="AD75" s="632"/>
      <c r="AE75" s="632"/>
      <c r="AF75" s="632"/>
      <c r="AG75" s="632"/>
      <c r="AH75" s="632"/>
      <c r="AI75" s="632"/>
      <c r="AJ75" s="176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5"/>
      <c r="AZ75" s="235"/>
      <c r="BA75" s="235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235"/>
      <c r="BM75" s="235"/>
      <c r="BN75" s="235"/>
      <c r="BO75" s="235"/>
      <c r="BP75" s="235"/>
      <c r="BQ75" s="235"/>
      <c r="BR75" s="647"/>
      <c r="BS75" s="647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643"/>
      <c r="CH75" s="643"/>
      <c r="CI75" s="643"/>
      <c r="CJ75" s="643"/>
      <c r="CK75" s="643"/>
      <c r="CL75" s="643"/>
      <c r="CM75" s="643"/>
      <c r="CN75" s="643"/>
      <c r="CO75" s="643"/>
      <c r="CP75" s="643"/>
      <c r="CQ75" s="87"/>
      <c r="CR75" s="177"/>
      <c r="CS75" s="380"/>
      <c r="CT75" s="380"/>
      <c r="CU75" s="380"/>
      <c r="CV75" s="380"/>
      <c r="CW75" s="380"/>
      <c r="CX75" s="380"/>
      <c r="CY75" s="380"/>
      <c r="CZ75" s="380"/>
      <c r="DA75" s="341"/>
      <c r="DB75" s="341"/>
      <c r="DC75" s="341"/>
      <c r="DD75" s="341"/>
      <c r="DE75" s="341"/>
      <c r="DF75" s="341"/>
      <c r="DG75" s="341"/>
      <c r="DH75" s="341"/>
      <c r="DI75" s="341"/>
      <c r="DJ75" s="226"/>
      <c r="DK75" s="226"/>
      <c r="DL75" s="226"/>
      <c r="DM75" s="29"/>
      <c r="DN75" s="29"/>
      <c r="DO75" s="13"/>
      <c r="DP75" s="13"/>
      <c r="DQ75" s="13"/>
      <c r="DR75" s="13"/>
      <c r="DS75" s="13"/>
      <c r="DT75" s="236"/>
      <c r="DU75" s="236"/>
      <c r="DV75" s="236"/>
      <c r="DW75" s="236"/>
      <c r="DX75" s="236"/>
      <c r="DY75" s="236"/>
      <c r="DZ75" s="236"/>
      <c r="EA75" s="236"/>
      <c r="EB75" s="236"/>
      <c r="EC75" s="236"/>
      <c r="ED75" s="236"/>
      <c r="EE75" s="236"/>
      <c r="EF75" s="236"/>
      <c r="EG75" s="236"/>
      <c r="EH75" s="236"/>
      <c r="EI75" s="236"/>
      <c r="EJ75" s="236"/>
      <c r="EK75" s="236"/>
      <c r="EL75" s="236"/>
      <c r="EM75" s="236"/>
      <c r="EN75" s="236"/>
      <c r="EO75" s="236"/>
      <c r="EP75" s="236"/>
      <c r="EQ75" s="236"/>
      <c r="ER75" s="236"/>
      <c r="ES75" s="236"/>
      <c r="ET75" s="236"/>
      <c r="EU75" s="236"/>
      <c r="EV75" s="236"/>
      <c r="EW75" s="236"/>
      <c r="EX75" s="236"/>
      <c r="EY75" s="236"/>
      <c r="EZ75" s="236"/>
      <c r="FA75" s="236"/>
      <c r="FB75" s="236"/>
      <c r="FC75" s="236"/>
      <c r="FD75" s="236"/>
      <c r="FE75" s="236"/>
      <c r="FF75" s="236"/>
      <c r="FG75" s="236"/>
      <c r="FH75" s="236"/>
      <c r="FI75" s="236"/>
      <c r="FJ75" s="236"/>
      <c r="FK75" s="236"/>
      <c r="FL75" s="236"/>
      <c r="FM75" s="236"/>
      <c r="FN75" s="236"/>
      <c r="FO75" s="236"/>
      <c r="FP75" s="236"/>
      <c r="FQ75" s="236"/>
      <c r="FR75" s="236"/>
      <c r="FS75" s="236"/>
      <c r="FT75" s="236"/>
      <c r="FU75" s="236"/>
      <c r="FV75" s="236"/>
      <c r="FW75" s="236"/>
      <c r="FX75" s="236"/>
      <c r="FY75" s="236"/>
      <c r="FZ75" s="236"/>
      <c r="GA75" s="236"/>
      <c r="GB75" s="236"/>
      <c r="GC75" s="236"/>
      <c r="GD75" s="236"/>
      <c r="GE75" s="236"/>
      <c r="GF75" s="236"/>
      <c r="GG75" s="236"/>
      <c r="GH75" s="236"/>
      <c r="GI75" s="236"/>
      <c r="GJ75" s="236"/>
      <c r="GK75" s="236"/>
      <c r="GL75" s="148"/>
      <c r="GM75" s="229"/>
      <c r="GN75" s="91"/>
      <c r="GO75" s="92"/>
      <c r="GP75" s="69"/>
      <c r="GQ75" s="69"/>
      <c r="GR75" s="69"/>
      <c r="GS75" s="69"/>
      <c r="GT75" s="66"/>
      <c r="GU75" s="13"/>
      <c r="GV75" s="230"/>
    </row>
    <row r="76" spans="1:204" ht="15" hidden="1">
      <c r="A76" s="515"/>
      <c r="B76" s="29"/>
      <c r="C76" s="242"/>
      <c r="D76" s="243"/>
      <c r="E76" s="244" t="s">
        <v>60</v>
      </c>
      <c r="F76" s="245"/>
      <c r="G76" s="246"/>
      <c r="H76" s="246"/>
      <c r="I76" s="246"/>
      <c r="J76" s="246"/>
      <c r="K76" s="246"/>
      <c r="L76" s="24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37"/>
      <c r="AH76" s="37"/>
      <c r="AI76" s="25"/>
      <c r="AJ76" s="25"/>
      <c r="AK76" s="176"/>
      <c r="AL76" s="176"/>
      <c r="AM76" s="176"/>
      <c r="AN76" s="176"/>
      <c r="AO76" s="176"/>
      <c r="AP76" s="176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152"/>
      <c r="BL76" s="152"/>
      <c r="BM76" s="152"/>
      <c r="BN76" s="152"/>
      <c r="BO76" s="152"/>
      <c r="BP76" s="152"/>
      <c r="BQ76" s="152"/>
      <c r="BR76" s="8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648"/>
      <c r="CF76" s="649"/>
      <c r="CG76" s="649"/>
      <c r="CH76" s="649"/>
      <c r="CI76" s="649"/>
      <c r="CJ76" s="649"/>
      <c r="CK76" s="87"/>
      <c r="CL76" s="650"/>
      <c r="CM76" s="87"/>
      <c r="CN76" s="87"/>
      <c r="CO76" s="87"/>
      <c r="CP76" s="87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247"/>
      <c r="ET76" s="247"/>
      <c r="EU76" s="247"/>
      <c r="EV76" s="247"/>
      <c r="EW76" s="247"/>
      <c r="EX76" s="90"/>
      <c r="EY76" s="157"/>
      <c r="EZ76" s="157"/>
      <c r="FA76" s="157"/>
      <c r="FB76" s="157"/>
      <c r="FC76" s="157"/>
      <c r="FD76" s="157"/>
      <c r="FE76" s="157"/>
      <c r="FF76" s="157"/>
      <c r="FG76" s="157"/>
      <c r="FH76" s="157"/>
      <c r="FI76" s="157"/>
      <c r="FJ76" s="157"/>
      <c r="FK76" s="13"/>
      <c r="FL76" s="13"/>
      <c r="FM76" s="13"/>
      <c r="FN76" s="13"/>
      <c r="FO76" s="13"/>
      <c r="FP76" s="90"/>
      <c r="FQ76" s="90"/>
      <c r="FR76" s="41"/>
      <c r="FS76" s="42"/>
      <c r="FT76" s="13"/>
      <c r="FU76" s="13"/>
      <c r="FV76" s="13"/>
      <c r="FW76" s="13"/>
      <c r="FX76" s="13"/>
      <c r="FY76" s="13"/>
      <c r="FZ76" s="91"/>
      <c r="GA76" s="92"/>
      <c r="GB76" s="93"/>
      <c r="GC76" s="93"/>
      <c r="GD76" s="93"/>
      <c r="GE76" s="93"/>
      <c r="GF76" s="41"/>
      <c r="GG76" s="42"/>
      <c r="GH76" s="65"/>
      <c r="GI76" s="65"/>
      <c r="GJ76" s="65"/>
      <c r="GK76" s="65"/>
      <c r="GL76" s="148"/>
      <c r="GM76" s="230"/>
      <c r="GN76" s="13"/>
      <c r="GO76" s="13"/>
      <c r="GP76" s="13"/>
      <c r="GQ76" s="13"/>
      <c r="GR76" s="13"/>
      <c r="GS76" s="13"/>
      <c r="GT76" s="13"/>
      <c r="GU76" s="13"/>
      <c r="GV76" s="230"/>
    </row>
    <row r="77" spans="1:204" ht="15" hidden="1">
      <c r="A77" s="147"/>
      <c r="B77" s="29"/>
      <c r="C77" s="29"/>
      <c r="D77" s="29"/>
      <c r="E77" s="1161"/>
      <c r="F77" s="1162"/>
      <c r="G77" s="1162"/>
      <c r="H77" s="1162"/>
      <c r="I77" s="1162"/>
      <c r="J77" s="1162"/>
      <c r="K77" s="1162"/>
      <c r="L77" s="1162"/>
      <c r="M77" s="1162"/>
      <c r="N77" s="1162"/>
      <c r="O77" s="1162"/>
      <c r="P77" s="1162"/>
      <c r="Q77" s="1162"/>
      <c r="R77" s="1162"/>
      <c r="S77" s="1162"/>
      <c r="T77" s="1162"/>
      <c r="U77" s="1162"/>
      <c r="V77" s="1162"/>
      <c r="W77" s="1162"/>
      <c r="X77" s="1162"/>
      <c r="Y77" s="1162"/>
      <c r="Z77" s="1162"/>
      <c r="AA77" s="1162"/>
      <c r="AB77" s="1162"/>
      <c r="AC77" s="1162"/>
      <c r="AD77" s="1162"/>
      <c r="AE77" s="1162"/>
      <c r="AF77" s="1162"/>
      <c r="AG77" s="1162"/>
      <c r="AH77" s="1162"/>
      <c r="AI77" s="1162"/>
      <c r="AJ77" s="1162"/>
      <c r="AK77" s="1162"/>
      <c r="AL77" s="1162"/>
      <c r="AM77" s="248"/>
      <c r="AN77" s="248"/>
      <c r="AO77" s="248"/>
      <c r="AP77" s="248"/>
      <c r="AQ77" s="248"/>
      <c r="AR77" s="248"/>
      <c r="AS77" s="248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1005"/>
      <c r="BF77" s="1005"/>
      <c r="BG77" s="1005"/>
      <c r="BH77" s="1005"/>
      <c r="BI77" s="1005"/>
      <c r="BJ77" s="1005"/>
      <c r="BK77" s="1005"/>
      <c r="BL77" s="1005"/>
      <c r="BM77" s="1005"/>
      <c r="BN77" s="1005"/>
      <c r="BO77" s="1005"/>
      <c r="BP77" s="1005"/>
      <c r="BQ77" s="1005"/>
      <c r="BR77" s="1005" t="str">
        <f>BR297</f>
        <v> SU FINANZIAMENTO</v>
      </c>
      <c r="BS77" s="1005"/>
      <c r="BT77" s="1005"/>
      <c r="BU77" s="1005"/>
      <c r="BV77" s="1005"/>
      <c r="BW77" s="1005"/>
      <c r="BX77" s="1005"/>
      <c r="BY77" s="1005"/>
      <c r="BZ77" s="1005"/>
      <c r="CA77" s="1005"/>
      <c r="CB77" s="1005"/>
      <c r="CC77" s="1005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460"/>
      <c r="CR77" s="122"/>
      <c r="CS77" s="122"/>
      <c r="CT77" s="122"/>
      <c r="CU77" s="122"/>
      <c r="CV77" s="122"/>
      <c r="CW77" s="122"/>
      <c r="CX77" s="428"/>
      <c r="CY77" s="122"/>
      <c r="CZ77" s="122"/>
      <c r="DA77" s="29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249"/>
      <c r="EC77" s="249"/>
      <c r="ED77" s="89"/>
      <c r="EE77" s="89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70"/>
      <c r="FE77" s="170"/>
      <c r="FF77" s="170"/>
      <c r="FG77" s="170"/>
      <c r="FH77" s="170"/>
      <c r="FI77" s="170"/>
      <c r="FJ77" s="157"/>
      <c r="FK77" s="157"/>
      <c r="FL77" s="157"/>
      <c r="FM77" s="157"/>
      <c r="FN77" s="157"/>
      <c r="FO77" s="157"/>
      <c r="FP77" s="157"/>
      <c r="FQ77" s="157"/>
      <c r="FR77" s="157"/>
      <c r="FS77" s="157"/>
      <c r="FT77" s="157"/>
      <c r="FU77" s="157"/>
      <c r="FV77" s="13"/>
      <c r="FW77" s="13"/>
      <c r="FX77" s="13"/>
      <c r="FY77" s="13"/>
      <c r="FZ77" s="13"/>
      <c r="GA77" s="90"/>
      <c r="GB77" s="90"/>
      <c r="GC77" s="41"/>
      <c r="GD77" s="42"/>
      <c r="GE77" s="13"/>
      <c r="GF77" s="13"/>
      <c r="GG77" s="13"/>
      <c r="GH77" s="13"/>
      <c r="GI77" s="13"/>
      <c r="GJ77" s="13"/>
      <c r="GK77" s="91"/>
      <c r="GL77" s="148"/>
      <c r="GM77" s="250"/>
      <c r="GN77" s="65"/>
      <c r="GO77" s="65"/>
      <c r="GP77" s="69"/>
      <c r="GQ77" s="69"/>
      <c r="GR77" s="69"/>
      <c r="GS77" s="69"/>
      <c r="GT77" s="66"/>
      <c r="GU77" s="13"/>
      <c r="GV77" s="230"/>
    </row>
    <row r="78" spans="1:204" ht="15" hidden="1">
      <c r="A78" s="147"/>
      <c r="B78" s="29"/>
      <c r="C78" s="29"/>
      <c r="D78" s="29"/>
      <c r="E78" s="251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11"/>
      <c r="BF78" s="111"/>
      <c r="BG78" s="1106"/>
      <c r="BH78" s="1106"/>
      <c r="BI78" s="1106"/>
      <c r="BJ78" s="1106"/>
      <c r="BK78" s="1106"/>
      <c r="BL78" s="1106"/>
      <c r="BM78" s="1106"/>
      <c r="BN78" s="1106"/>
      <c r="BO78" s="1106"/>
      <c r="BP78" s="28"/>
      <c r="BQ78" s="252"/>
      <c r="BR78" s="253"/>
      <c r="BS78" s="253"/>
      <c r="BT78" s="998">
        <f>BT298</f>
        <v>100000</v>
      </c>
      <c r="BU78" s="998"/>
      <c r="BV78" s="998"/>
      <c r="BW78" s="998"/>
      <c r="BX78" s="998"/>
      <c r="BY78" s="998"/>
      <c r="BZ78" s="998"/>
      <c r="CA78" s="998"/>
      <c r="CB78" s="998"/>
      <c r="CC78" s="177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460"/>
      <c r="CR78" s="253"/>
      <c r="CS78" s="253"/>
      <c r="CT78" s="253"/>
      <c r="CU78" s="253"/>
      <c r="CV78" s="253"/>
      <c r="CW78" s="253"/>
      <c r="CX78" s="253"/>
      <c r="CY78" s="253"/>
      <c r="CZ78" s="177"/>
      <c r="DA78" s="111"/>
      <c r="DB78" s="111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254"/>
      <c r="EC78" s="254"/>
      <c r="ED78" s="89"/>
      <c r="EE78" s="89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70"/>
      <c r="FE78" s="170"/>
      <c r="FF78" s="170"/>
      <c r="FG78" s="170"/>
      <c r="FH78" s="170"/>
      <c r="FI78" s="170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3"/>
      <c r="FW78" s="13"/>
      <c r="FX78" s="13"/>
      <c r="FY78" s="13"/>
      <c r="FZ78" s="13"/>
      <c r="GA78" s="90"/>
      <c r="GB78" s="90"/>
      <c r="GC78" s="41"/>
      <c r="GD78" s="42"/>
      <c r="GE78" s="13"/>
      <c r="GF78" s="13"/>
      <c r="GG78" s="13"/>
      <c r="GH78" s="13"/>
      <c r="GI78" s="13"/>
      <c r="GJ78" s="13"/>
      <c r="GK78" s="91"/>
      <c r="GL78" s="148"/>
      <c r="GM78" s="250"/>
      <c r="GN78" s="65"/>
      <c r="GO78" s="65"/>
      <c r="GP78" s="69"/>
      <c r="GQ78" s="69"/>
      <c r="GR78" s="69"/>
      <c r="GS78" s="69"/>
      <c r="GT78" s="66"/>
      <c r="GU78" s="13"/>
      <c r="GV78" s="230"/>
    </row>
    <row r="79" spans="1:204" ht="15" hidden="1">
      <c r="A79" s="147"/>
      <c r="B79" s="161"/>
      <c r="C79" s="29"/>
      <c r="D79" s="29"/>
      <c r="E79" s="873" t="str">
        <f>E299</f>
        <v>QUOTA RESPONSABILE SCIENTIFICO</v>
      </c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74"/>
      <c r="AD79" s="874"/>
      <c r="AE79" s="874"/>
      <c r="AF79" s="874"/>
      <c r="AG79" s="874"/>
      <c r="AH79" s="874"/>
      <c r="AI79" s="874"/>
      <c r="AJ79" s="874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11"/>
      <c r="BF79" s="111"/>
      <c r="BG79" s="880"/>
      <c r="BH79" s="880"/>
      <c r="BI79" s="880"/>
      <c r="BJ79" s="880"/>
      <c r="BK79" s="880"/>
      <c r="BL79" s="880"/>
      <c r="BM79" s="880"/>
      <c r="BN79" s="880"/>
      <c r="BO79" s="880"/>
      <c r="BP79" s="28"/>
      <c r="BQ79" s="256"/>
      <c r="BR79" s="386"/>
      <c r="BS79" s="651"/>
      <c r="BT79" s="875">
        <f>BT299</f>
        <v>0.057</v>
      </c>
      <c r="BU79" s="875"/>
      <c r="BV79" s="875"/>
      <c r="BW79" s="875"/>
      <c r="BX79" s="875"/>
      <c r="BY79" s="875"/>
      <c r="BZ79" s="875"/>
      <c r="CA79" s="875"/>
      <c r="CB79" s="875"/>
      <c r="CC79" s="651"/>
      <c r="CD79" s="179"/>
      <c r="CE79" s="179"/>
      <c r="CF79" s="179"/>
      <c r="CG79" s="807">
        <f aca="true" t="shared" si="6" ref="CG79:CG87">CG299</f>
        <v>5700</v>
      </c>
      <c r="CH79" s="807"/>
      <c r="CI79" s="807"/>
      <c r="CJ79" s="807"/>
      <c r="CK79" s="807"/>
      <c r="CL79" s="807"/>
      <c r="CM79" s="807"/>
      <c r="CN79" s="807"/>
      <c r="CO79" s="807"/>
      <c r="CP79" s="177"/>
      <c r="CQ79" s="460"/>
      <c r="CR79" s="652"/>
      <c r="CS79" s="652"/>
      <c r="CT79" s="652"/>
      <c r="CU79" s="652"/>
      <c r="CV79" s="652"/>
      <c r="CW79" s="652"/>
      <c r="CX79" s="653"/>
      <c r="CY79" s="653"/>
      <c r="CZ79" s="653"/>
      <c r="DA79" s="257"/>
      <c r="DB79" s="257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258"/>
      <c r="EC79" s="259"/>
      <c r="ED79" s="89"/>
      <c r="EE79" s="89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70"/>
      <c r="FE79" s="170"/>
      <c r="FF79" s="170"/>
      <c r="FG79" s="170"/>
      <c r="FH79" s="170"/>
      <c r="FI79" s="170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3"/>
      <c r="FW79" s="13"/>
      <c r="FX79" s="13"/>
      <c r="FY79" s="13"/>
      <c r="FZ79" s="13"/>
      <c r="GA79" s="90"/>
      <c r="GB79" s="90"/>
      <c r="GC79" s="41"/>
      <c r="GD79" s="42"/>
      <c r="GE79" s="13"/>
      <c r="GF79" s="13"/>
      <c r="GG79" s="13"/>
      <c r="GH79" s="13"/>
      <c r="GI79" s="13"/>
      <c r="GJ79" s="13"/>
      <c r="GK79" s="91"/>
      <c r="GL79" s="148"/>
      <c r="GM79" s="250"/>
      <c r="GN79" s="65"/>
      <c r="GO79" s="65"/>
      <c r="GP79" s="69"/>
      <c r="GQ79" s="69"/>
      <c r="GR79" s="69"/>
      <c r="GS79" s="69"/>
      <c r="GT79" s="66"/>
      <c r="GU79" s="13"/>
      <c r="GV79" s="230"/>
    </row>
    <row r="80" spans="1:204" ht="15" hidden="1">
      <c r="A80" s="147"/>
      <c r="B80" s="29"/>
      <c r="C80" s="29"/>
      <c r="D80" s="29"/>
      <c r="E80" s="873" t="str">
        <f>E300</f>
        <v>SPESE EFFETTIVE DEL PROGETTO</v>
      </c>
      <c r="F80" s="874"/>
      <c r="G80" s="874"/>
      <c r="H80" s="874"/>
      <c r="I80" s="874"/>
      <c r="J80" s="874"/>
      <c r="K80" s="874"/>
      <c r="L80" s="874"/>
      <c r="M80" s="874"/>
      <c r="N80" s="874"/>
      <c r="O80" s="874"/>
      <c r="P80" s="874"/>
      <c r="Q80" s="874"/>
      <c r="R80" s="874"/>
      <c r="S80" s="874"/>
      <c r="T80" s="874"/>
      <c r="U80" s="874"/>
      <c r="V80" s="874"/>
      <c r="W80" s="874"/>
      <c r="X80" s="874"/>
      <c r="Y80" s="874"/>
      <c r="Z80" s="874"/>
      <c r="AA80" s="874"/>
      <c r="AB80" s="874"/>
      <c r="AC80" s="874"/>
      <c r="AD80" s="874"/>
      <c r="AE80" s="874"/>
      <c r="AF80" s="874"/>
      <c r="AG80" s="874"/>
      <c r="AH80" s="874"/>
      <c r="AI80" s="874"/>
      <c r="AJ80" s="874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37"/>
      <c r="BE80" s="111"/>
      <c r="BF80" s="111"/>
      <c r="BG80" s="880"/>
      <c r="BH80" s="880"/>
      <c r="BI80" s="880"/>
      <c r="BJ80" s="880"/>
      <c r="BK80" s="880"/>
      <c r="BL80" s="880"/>
      <c r="BM80" s="880"/>
      <c r="BN80" s="880"/>
      <c r="BO80" s="880"/>
      <c r="BP80" s="28"/>
      <c r="BQ80" s="111"/>
      <c r="BR80" s="177"/>
      <c r="BS80" s="177"/>
      <c r="BT80" s="875">
        <f>BT300</f>
        <v>0.81</v>
      </c>
      <c r="BU80" s="875"/>
      <c r="BV80" s="875"/>
      <c r="BW80" s="875"/>
      <c r="BX80" s="875"/>
      <c r="BY80" s="875"/>
      <c r="BZ80" s="875"/>
      <c r="CA80" s="875"/>
      <c r="CB80" s="875"/>
      <c r="CC80" s="177"/>
      <c r="CD80" s="179"/>
      <c r="CE80" s="179"/>
      <c r="CF80" s="179"/>
      <c r="CG80" s="807">
        <f t="shared" si="6"/>
        <v>81000</v>
      </c>
      <c r="CH80" s="807"/>
      <c r="CI80" s="807"/>
      <c r="CJ80" s="807"/>
      <c r="CK80" s="807"/>
      <c r="CL80" s="807"/>
      <c r="CM80" s="807"/>
      <c r="CN80" s="807"/>
      <c r="CO80" s="807"/>
      <c r="CP80" s="177"/>
      <c r="CQ80" s="460"/>
      <c r="CR80" s="652"/>
      <c r="CS80" s="652"/>
      <c r="CT80" s="652"/>
      <c r="CU80" s="652"/>
      <c r="CV80" s="652"/>
      <c r="CW80" s="652"/>
      <c r="CX80" s="653"/>
      <c r="CY80" s="653"/>
      <c r="CZ80" s="653"/>
      <c r="DA80" s="257"/>
      <c r="DB80" s="257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260"/>
      <c r="EC80" s="260"/>
      <c r="ED80" s="89"/>
      <c r="EE80" s="89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70"/>
      <c r="FE80" s="170"/>
      <c r="FF80" s="170"/>
      <c r="FG80" s="170"/>
      <c r="FH80" s="170"/>
      <c r="FI80" s="170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3"/>
      <c r="FW80" s="13"/>
      <c r="FX80" s="13"/>
      <c r="FY80" s="13"/>
      <c r="FZ80" s="13"/>
      <c r="GA80" s="90"/>
      <c r="GB80" s="90"/>
      <c r="GC80" s="41"/>
      <c r="GD80" s="42"/>
      <c r="GE80" s="13"/>
      <c r="GF80" s="13"/>
      <c r="GG80" s="13"/>
      <c r="GH80" s="13"/>
      <c r="GI80" s="13"/>
      <c r="GJ80" s="13"/>
      <c r="GK80" s="91"/>
      <c r="GL80" s="148"/>
      <c r="GM80" s="250"/>
      <c r="GN80" s="65"/>
      <c r="GO80" s="65"/>
      <c r="GP80" s="69"/>
      <c r="GQ80" s="69"/>
      <c r="GR80" s="69"/>
      <c r="GS80" s="69"/>
      <c r="GT80" s="66"/>
      <c r="GU80" s="13"/>
      <c r="GV80" s="230"/>
    </row>
    <row r="81" spans="1:204" ht="15" hidden="1">
      <c r="A81" s="147"/>
      <c r="B81" s="29"/>
      <c r="C81" s="29"/>
      <c r="D81" s="29"/>
      <c r="E81" s="904" t="str">
        <f>E301</f>
        <v>QUOTA ECCEDENTE AL RESPONSABILE SCIENTIFICO ex art. 4 bis</v>
      </c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905"/>
      <c r="AC81" s="905"/>
      <c r="AD81" s="905"/>
      <c r="AE81" s="905"/>
      <c r="AF81" s="905"/>
      <c r="AG81" s="905"/>
      <c r="AH81" s="905"/>
      <c r="AI81" s="905"/>
      <c r="AJ81" s="905"/>
      <c r="AK81" s="905"/>
      <c r="AL81" s="905"/>
      <c r="AM81" s="905"/>
      <c r="AN81" s="905"/>
      <c r="AO81" s="905"/>
      <c r="AP81" s="905"/>
      <c r="AQ81" s="905"/>
      <c r="AR81" s="905"/>
      <c r="AS81" s="905"/>
      <c r="AT81" s="905"/>
      <c r="AU81" s="905"/>
      <c r="AV81" s="905"/>
      <c r="AW81" s="26"/>
      <c r="AX81" s="26"/>
      <c r="AY81" s="26"/>
      <c r="AZ81" s="26"/>
      <c r="BA81" s="26"/>
      <c r="BB81" s="26"/>
      <c r="BC81" s="26"/>
      <c r="BD81" s="37"/>
      <c r="BE81" s="111"/>
      <c r="BF81" s="111"/>
      <c r="BG81" s="255"/>
      <c r="BH81" s="255"/>
      <c r="BI81" s="255"/>
      <c r="BJ81" s="255"/>
      <c r="BK81" s="255"/>
      <c r="BL81" s="255"/>
      <c r="BM81" s="255"/>
      <c r="BN81" s="255"/>
      <c r="BO81" s="255"/>
      <c r="BP81" s="28"/>
      <c r="BQ81" s="111"/>
      <c r="BR81" s="177"/>
      <c r="BS81" s="177"/>
      <c r="BT81" s="875">
        <f>BT301</f>
        <v>-0.0036666666666666787</v>
      </c>
      <c r="BU81" s="875"/>
      <c r="BV81" s="875"/>
      <c r="BW81" s="875"/>
      <c r="BX81" s="875"/>
      <c r="BY81" s="875"/>
      <c r="BZ81" s="875"/>
      <c r="CA81" s="875"/>
      <c r="CB81" s="875"/>
      <c r="CC81" s="177"/>
      <c r="CD81" s="179"/>
      <c r="CE81" s="179"/>
      <c r="CF81" s="179"/>
      <c r="CG81" s="807">
        <f t="shared" si="6"/>
        <v>-366.6666666666679</v>
      </c>
      <c r="CH81" s="807"/>
      <c r="CI81" s="807"/>
      <c r="CJ81" s="807"/>
      <c r="CK81" s="807"/>
      <c r="CL81" s="807"/>
      <c r="CM81" s="807"/>
      <c r="CN81" s="807"/>
      <c r="CO81" s="807"/>
      <c r="CP81" s="177"/>
      <c r="CQ81" s="460"/>
      <c r="CR81" s="652"/>
      <c r="CS81" s="652"/>
      <c r="CT81" s="652"/>
      <c r="CU81" s="652"/>
      <c r="CV81" s="652"/>
      <c r="CW81" s="652"/>
      <c r="CX81" s="653"/>
      <c r="CY81" s="653"/>
      <c r="CZ81" s="653"/>
      <c r="DA81" s="257"/>
      <c r="DB81" s="257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260"/>
      <c r="EC81" s="260"/>
      <c r="ED81" s="89"/>
      <c r="EE81" s="89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70"/>
      <c r="FE81" s="170"/>
      <c r="FF81" s="170"/>
      <c r="FG81" s="170"/>
      <c r="FH81" s="170"/>
      <c r="FI81" s="170"/>
      <c r="FJ81" s="157"/>
      <c r="FK81" s="157"/>
      <c r="FL81" s="157"/>
      <c r="FM81" s="157"/>
      <c r="FN81" s="157"/>
      <c r="FO81" s="157"/>
      <c r="FP81" s="157"/>
      <c r="FQ81" s="157"/>
      <c r="FR81" s="157"/>
      <c r="FS81" s="157"/>
      <c r="FT81" s="157"/>
      <c r="FU81" s="157"/>
      <c r="FV81" s="13"/>
      <c r="FW81" s="13"/>
      <c r="FX81" s="13"/>
      <c r="FY81" s="13"/>
      <c r="FZ81" s="13"/>
      <c r="GA81" s="90"/>
      <c r="GB81" s="90"/>
      <c r="GC81" s="41"/>
      <c r="GD81" s="42"/>
      <c r="GE81" s="13"/>
      <c r="GF81" s="13"/>
      <c r="GG81" s="13"/>
      <c r="GH81" s="13"/>
      <c r="GI81" s="13"/>
      <c r="GJ81" s="13"/>
      <c r="GK81" s="91"/>
      <c r="GL81" s="148"/>
      <c r="GM81" s="250"/>
      <c r="GN81" s="65"/>
      <c r="GO81" s="65"/>
      <c r="GP81" s="69"/>
      <c r="GQ81" s="69"/>
      <c r="GR81" s="69"/>
      <c r="GS81" s="69"/>
      <c r="GT81" s="66"/>
      <c r="GU81" s="13"/>
      <c r="GV81" s="230"/>
    </row>
    <row r="82" spans="1:204" ht="15.75" customHeight="1" hidden="1">
      <c r="A82" s="147"/>
      <c r="B82" s="29"/>
      <c r="C82" s="29"/>
      <c r="D82" s="29"/>
      <c r="E82" s="1026" t="s">
        <v>145</v>
      </c>
      <c r="F82" s="1027"/>
      <c r="G82" s="1027"/>
      <c r="H82" s="1027"/>
      <c r="I82" s="1027"/>
      <c r="J82" s="1027"/>
      <c r="K82" s="1027"/>
      <c r="L82" s="1027"/>
      <c r="M82" s="1027"/>
      <c r="N82" s="1027"/>
      <c r="O82" s="1027"/>
      <c r="P82" s="1027"/>
      <c r="Q82" s="1027"/>
      <c r="R82" s="1027"/>
      <c r="S82" s="1027"/>
      <c r="T82" s="1027"/>
      <c r="U82" s="1027"/>
      <c r="V82" s="1027"/>
      <c r="W82" s="1027"/>
      <c r="X82" s="1027"/>
      <c r="Y82" s="1027"/>
      <c r="Z82" s="1027"/>
      <c r="AA82" s="1027"/>
      <c r="AB82" s="1027"/>
      <c r="AC82" s="1027"/>
      <c r="AD82" s="1027"/>
      <c r="AE82" s="1027"/>
      <c r="AF82" s="1027"/>
      <c r="AG82" s="1027"/>
      <c r="AH82" s="1027"/>
      <c r="AI82" s="884"/>
      <c r="AJ82" s="884"/>
      <c r="AK82" s="884"/>
      <c r="AL82" s="884"/>
      <c r="AM82" s="884"/>
      <c r="AN82" s="88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26"/>
      <c r="BA82" s="884" t="s">
        <v>8</v>
      </c>
      <c r="BB82" s="884"/>
      <c r="BC82" s="884"/>
      <c r="BD82" s="884"/>
      <c r="BE82" s="884"/>
      <c r="BF82" s="884"/>
      <c r="BG82" s="882"/>
      <c r="BH82" s="882"/>
      <c r="BI82" s="882"/>
      <c r="BJ82" s="882"/>
      <c r="BK82" s="882"/>
      <c r="BL82" s="882"/>
      <c r="BM82" s="882"/>
      <c r="BN82" s="882"/>
      <c r="BO82" s="882"/>
      <c r="BP82" s="261"/>
      <c r="BQ82" s="262"/>
      <c r="BR82" s="263"/>
      <c r="BS82" s="264"/>
      <c r="BT82" s="885">
        <f>BT302</f>
        <v>0.8633333333333333</v>
      </c>
      <c r="BU82" s="885"/>
      <c r="BV82" s="885"/>
      <c r="BW82" s="885"/>
      <c r="BX82" s="885"/>
      <c r="BY82" s="885"/>
      <c r="BZ82" s="885"/>
      <c r="CA82" s="885"/>
      <c r="CB82" s="885"/>
      <c r="CC82" s="264"/>
      <c r="CD82" s="265"/>
      <c r="CE82" s="265"/>
      <c r="CF82" s="265"/>
      <c r="CG82" s="857">
        <f t="shared" si="6"/>
        <v>86333.33333333333</v>
      </c>
      <c r="CH82" s="857"/>
      <c r="CI82" s="857"/>
      <c r="CJ82" s="857"/>
      <c r="CK82" s="857"/>
      <c r="CL82" s="857"/>
      <c r="CM82" s="857"/>
      <c r="CN82" s="857"/>
      <c r="CO82" s="857"/>
      <c r="CP82" s="267"/>
      <c r="CQ82" s="460"/>
      <c r="CR82" s="268"/>
      <c r="CS82" s="268"/>
      <c r="CT82" s="268"/>
      <c r="CU82" s="268"/>
      <c r="CV82" s="268"/>
      <c r="CW82" s="268"/>
      <c r="CX82" s="653"/>
      <c r="CY82" s="653"/>
      <c r="CZ82" s="653"/>
      <c r="DA82" s="257"/>
      <c r="DB82" s="257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269"/>
      <c r="EC82" s="270"/>
      <c r="ED82" s="89"/>
      <c r="EE82" s="89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70"/>
      <c r="FE82" s="170"/>
      <c r="FF82" s="170"/>
      <c r="FG82" s="170"/>
      <c r="FH82" s="170"/>
      <c r="FI82" s="170"/>
      <c r="FJ82" s="157"/>
      <c r="FK82" s="157"/>
      <c r="FL82" s="157"/>
      <c r="FM82" s="157"/>
      <c r="FN82" s="157"/>
      <c r="FO82" s="157"/>
      <c r="FP82" s="157"/>
      <c r="FQ82" s="157"/>
      <c r="FR82" s="157"/>
      <c r="FS82" s="157"/>
      <c r="FT82" s="157"/>
      <c r="FU82" s="157"/>
      <c r="FV82" s="13"/>
      <c r="FW82" s="13"/>
      <c r="FX82" s="13"/>
      <c r="FY82" s="13"/>
      <c r="FZ82" s="13"/>
      <c r="GA82" s="90"/>
      <c r="GB82" s="90"/>
      <c r="GC82" s="41"/>
      <c r="GD82" s="42"/>
      <c r="GE82" s="13"/>
      <c r="GF82" s="13"/>
      <c r="GG82" s="13"/>
      <c r="GH82" s="13"/>
      <c r="GI82" s="13"/>
      <c r="GJ82" s="13"/>
      <c r="GK82" s="91"/>
      <c r="GL82" s="148"/>
      <c r="GM82" s="250"/>
      <c r="GN82" s="65"/>
      <c r="GO82" s="65"/>
      <c r="GP82" s="69"/>
      <c r="GQ82" s="69"/>
      <c r="GR82" s="69"/>
      <c r="GS82" s="69"/>
      <c r="GT82" s="66"/>
      <c r="GU82" s="13"/>
      <c r="GV82" s="230"/>
    </row>
    <row r="83" spans="1:204" ht="15" hidden="1">
      <c r="A83" s="147"/>
      <c r="B83" s="29"/>
      <c r="C83" s="29"/>
      <c r="D83" s="29"/>
      <c r="E83" s="251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25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26"/>
      <c r="BA83" s="194"/>
      <c r="BB83" s="194"/>
      <c r="BC83" s="194"/>
      <c r="BD83" s="194"/>
      <c r="BE83" s="194"/>
      <c r="BF83" s="111"/>
      <c r="BG83" s="879"/>
      <c r="BH83" s="879"/>
      <c r="BI83" s="879"/>
      <c r="BJ83" s="879"/>
      <c r="BK83" s="879"/>
      <c r="BL83" s="879"/>
      <c r="BM83" s="879"/>
      <c r="BN83" s="879"/>
      <c r="BO83" s="879"/>
      <c r="BP83" s="28"/>
      <c r="BQ83" s="152"/>
      <c r="BR83" s="177"/>
      <c r="BS83" s="177"/>
      <c r="BT83" s="875"/>
      <c r="BU83" s="875"/>
      <c r="BV83" s="875"/>
      <c r="BW83" s="875"/>
      <c r="BX83" s="875"/>
      <c r="BY83" s="875"/>
      <c r="BZ83" s="875"/>
      <c r="CA83" s="875"/>
      <c r="CB83" s="875"/>
      <c r="CC83" s="177"/>
      <c r="CD83" s="179"/>
      <c r="CE83" s="179"/>
      <c r="CF83" s="179"/>
      <c r="CG83" s="807">
        <f t="shared" si="6"/>
        <v>0</v>
      </c>
      <c r="CH83" s="807"/>
      <c r="CI83" s="807"/>
      <c r="CJ83" s="807"/>
      <c r="CK83" s="807"/>
      <c r="CL83" s="807"/>
      <c r="CM83" s="807"/>
      <c r="CN83" s="807"/>
      <c r="CO83" s="807"/>
      <c r="CP83" s="177"/>
      <c r="CQ83" s="460"/>
      <c r="CR83" s="652"/>
      <c r="CS83" s="652"/>
      <c r="CT83" s="652"/>
      <c r="CU83" s="652"/>
      <c r="CV83" s="652"/>
      <c r="CW83" s="652"/>
      <c r="CX83" s="653"/>
      <c r="CY83" s="653"/>
      <c r="CZ83" s="653"/>
      <c r="DA83" s="257"/>
      <c r="DB83" s="257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170"/>
      <c r="EC83" s="260"/>
      <c r="ED83" s="89"/>
      <c r="EE83" s="89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70"/>
      <c r="FE83" s="170"/>
      <c r="FF83" s="170"/>
      <c r="FG83" s="170"/>
      <c r="FH83" s="170"/>
      <c r="FI83" s="170"/>
      <c r="FJ83" s="157"/>
      <c r="FK83" s="157"/>
      <c r="FL83" s="157"/>
      <c r="FM83" s="157"/>
      <c r="FN83" s="157"/>
      <c r="FO83" s="157"/>
      <c r="FP83" s="157"/>
      <c r="FQ83" s="157"/>
      <c r="FR83" s="157"/>
      <c r="FS83" s="157"/>
      <c r="FT83" s="157"/>
      <c r="FU83" s="157"/>
      <c r="FV83" s="13"/>
      <c r="FW83" s="13"/>
      <c r="FX83" s="13"/>
      <c r="FY83" s="13"/>
      <c r="FZ83" s="13"/>
      <c r="GA83" s="90"/>
      <c r="GB83" s="90"/>
      <c r="GC83" s="41"/>
      <c r="GD83" s="42"/>
      <c r="GE83" s="13"/>
      <c r="GF83" s="13"/>
      <c r="GG83" s="13"/>
      <c r="GH83" s="13"/>
      <c r="GI83" s="13"/>
      <c r="GJ83" s="13"/>
      <c r="GK83" s="91"/>
      <c r="GL83" s="148"/>
      <c r="GM83" s="250"/>
      <c r="GN83" s="65"/>
      <c r="GO83" s="65"/>
      <c r="GP83" s="69"/>
      <c r="GQ83" s="69"/>
      <c r="GR83" s="69"/>
      <c r="GS83" s="69"/>
      <c r="GT83" s="66"/>
      <c r="GU83" s="13"/>
      <c r="GV83" s="230"/>
    </row>
    <row r="84" spans="1:204" ht="15" hidden="1">
      <c r="A84" s="147"/>
      <c r="B84" s="29"/>
      <c r="C84" s="29"/>
      <c r="D84" s="29"/>
      <c r="E84" s="873" t="str">
        <f>E304</f>
        <v>QUOTE DA TRASFERIRE ALL'ATENEO</v>
      </c>
      <c r="F84" s="874"/>
      <c r="G84" s="874"/>
      <c r="H84" s="874"/>
      <c r="I84" s="874"/>
      <c r="J84" s="874"/>
      <c r="K84" s="874"/>
      <c r="L84" s="874"/>
      <c r="M84" s="874"/>
      <c r="N84" s="874"/>
      <c r="O84" s="874"/>
      <c r="P84" s="874"/>
      <c r="Q84" s="874"/>
      <c r="R84" s="874"/>
      <c r="S84" s="874"/>
      <c r="T84" s="874"/>
      <c r="U84" s="874"/>
      <c r="V84" s="874"/>
      <c r="W84" s="874"/>
      <c r="X84" s="874"/>
      <c r="Y84" s="874"/>
      <c r="Z84" s="874"/>
      <c r="AA84" s="874"/>
      <c r="AB84" s="874"/>
      <c r="AC84" s="874"/>
      <c r="AD84" s="874"/>
      <c r="AE84" s="874"/>
      <c r="AF84" s="874"/>
      <c r="AG84" s="874"/>
      <c r="AH84" s="874"/>
      <c r="AI84" s="874"/>
      <c r="AJ84" s="87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26"/>
      <c r="BA84" s="194"/>
      <c r="BB84" s="194"/>
      <c r="BC84" s="194"/>
      <c r="BD84" s="194"/>
      <c r="BE84" s="194"/>
      <c r="BF84" s="111"/>
      <c r="BG84" s="880"/>
      <c r="BH84" s="880"/>
      <c r="BI84" s="880"/>
      <c r="BJ84" s="880"/>
      <c r="BK84" s="880"/>
      <c r="BL84" s="880"/>
      <c r="BM84" s="880"/>
      <c r="BN84" s="880"/>
      <c r="BO84" s="880"/>
      <c r="BP84" s="28"/>
      <c r="BQ84" s="152"/>
      <c r="BR84" s="177"/>
      <c r="BS84" s="177"/>
      <c r="BT84" s="875">
        <f>BT304</f>
        <v>0.0888</v>
      </c>
      <c r="BU84" s="875"/>
      <c r="BV84" s="875"/>
      <c r="BW84" s="875"/>
      <c r="BX84" s="875"/>
      <c r="BY84" s="875"/>
      <c r="BZ84" s="875"/>
      <c r="CA84" s="875"/>
      <c r="CB84" s="875"/>
      <c r="CC84" s="177"/>
      <c r="CD84" s="179"/>
      <c r="CE84" s="179"/>
      <c r="CF84" s="179"/>
      <c r="CG84" s="807">
        <f t="shared" si="6"/>
        <v>8880</v>
      </c>
      <c r="CH84" s="807"/>
      <c r="CI84" s="807"/>
      <c r="CJ84" s="807"/>
      <c r="CK84" s="807"/>
      <c r="CL84" s="807"/>
      <c r="CM84" s="807"/>
      <c r="CN84" s="807"/>
      <c r="CO84" s="807"/>
      <c r="CP84" s="177"/>
      <c r="CQ84" s="460"/>
      <c r="CR84" s="652"/>
      <c r="CS84" s="957" t="s">
        <v>147</v>
      </c>
      <c r="CT84" s="958"/>
      <c r="CU84" s="958"/>
      <c r="CV84" s="958"/>
      <c r="CW84" s="958"/>
      <c r="CX84" s="958"/>
      <c r="CY84" s="958"/>
      <c r="CZ84" s="958"/>
      <c r="DA84" s="958"/>
      <c r="DB84" s="958"/>
      <c r="DC84" s="958"/>
      <c r="DD84" s="958"/>
      <c r="DE84" s="958"/>
      <c r="DF84" s="958"/>
      <c r="DG84" s="958"/>
      <c r="DH84" s="958"/>
      <c r="DI84" s="958"/>
      <c r="DJ84" s="958"/>
      <c r="DK84" s="958"/>
      <c r="DL84" s="959"/>
      <c r="DM84" s="86"/>
      <c r="DN84" s="86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170"/>
      <c r="EC84" s="260"/>
      <c r="ED84" s="89"/>
      <c r="EE84" s="89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70"/>
      <c r="FE84" s="170"/>
      <c r="FF84" s="170"/>
      <c r="FG84" s="170"/>
      <c r="FH84" s="170"/>
      <c r="FI84" s="170"/>
      <c r="FJ84" s="157"/>
      <c r="FK84" s="157"/>
      <c r="FL84" s="157"/>
      <c r="FM84" s="157"/>
      <c r="FN84" s="157"/>
      <c r="FO84" s="157"/>
      <c r="FP84" s="157"/>
      <c r="FQ84" s="157"/>
      <c r="FR84" s="157"/>
      <c r="FS84" s="157"/>
      <c r="FT84" s="157"/>
      <c r="FU84" s="157"/>
      <c r="FV84" s="13"/>
      <c r="FW84" s="13"/>
      <c r="FX84" s="13"/>
      <c r="FY84" s="13"/>
      <c r="FZ84" s="13"/>
      <c r="GA84" s="90"/>
      <c r="GB84" s="90"/>
      <c r="GC84" s="41"/>
      <c r="GD84" s="42"/>
      <c r="GE84" s="13"/>
      <c r="GF84" s="13"/>
      <c r="GG84" s="13"/>
      <c r="GH84" s="13"/>
      <c r="GI84" s="13"/>
      <c r="GJ84" s="13"/>
      <c r="GK84" s="91"/>
      <c r="GL84" s="148"/>
      <c r="GM84" s="250"/>
      <c r="GN84" s="65"/>
      <c r="GO84" s="65"/>
      <c r="GP84" s="69"/>
      <c r="GQ84" s="69"/>
      <c r="GR84" s="69"/>
      <c r="GS84" s="69"/>
      <c r="GT84" s="66"/>
      <c r="GU84" s="13"/>
      <c r="GV84" s="230"/>
    </row>
    <row r="85" spans="1:204" ht="15" hidden="1">
      <c r="A85" s="147"/>
      <c r="B85" s="29"/>
      <c r="C85" s="29"/>
      <c r="D85" s="29"/>
      <c r="E85" s="873" t="str">
        <f>E305</f>
        <v>AUTOFINANZIAMENTO  DIPARTIMENTO</v>
      </c>
      <c r="F85" s="874"/>
      <c r="G85" s="874"/>
      <c r="H85" s="874"/>
      <c r="I85" s="874"/>
      <c r="J85" s="874"/>
      <c r="K85" s="874"/>
      <c r="L85" s="874"/>
      <c r="M85" s="874"/>
      <c r="N85" s="874"/>
      <c r="O85" s="874"/>
      <c r="P85" s="874"/>
      <c r="Q85" s="874"/>
      <c r="R85" s="874"/>
      <c r="S85" s="874"/>
      <c r="T85" s="874"/>
      <c r="U85" s="874"/>
      <c r="V85" s="874"/>
      <c r="W85" s="874"/>
      <c r="X85" s="874"/>
      <c r="Y85" s="874"/>
      <c r="Z85" s="874"/>
      <c r="AA85" s="874"/>
      <c r="AB85" s="874"/>
      <c r="AC85" s="874"/>
      <c r="AD85" s="874"/>
      <c r="AE85" s="874"/>
      <c r="AF85" s="874"/>
      <c r="AG85" s="874"/>
      <c r="AH85" s="874"/>
      <c r="AI85" s="874"/>
      <c r="AJ85" s="87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26"/>
      <c r="BA85" s="194"/>
      <c r="BB85" s="194"/>
      <c r="BC85" s="194"/>
      <c r="BD85" s="194"/>
      <c r="BE85" s="194"/>
      <c r="BF85" s="111"/>
      <c r="BG85" s="880"/>
      <c r="BH85" s="880"/>
      <c r="BI85" s="880"/>
      <c r="BJ85" s="880"/>
      <c r="BK85" s="880"/>
      <c r="BL85" s="880"/>
      <c r="BM85" s="880"/>
      <c r="BN85" s="880"/>
      <c r="BO85" s="880"/>
      <c r="BP85" s="28"/>
      <c r="BQ85" s="152"/>
      <c r="BR85" s="177"/>
      <c r="BS85" s="177"/>
      <c r="BT85" s="875">
        <f>BT305</f>
        <v>0.009866666666666666</v>
      </c>
      <c r="BU85" s="875"/>
      <c r="BV85" s="875"/>
      <c r="BW85" s="875"/>
      <c r="BX85" s="875"/>
      <c r="BY85" s="875"/>
      <c r="BZ85" s="875"/>
      <c r="CA85" s="875"/>
      <c r="CB85" s="875"/>
      <c r="CC85" s="177"/>
      <c r="CD85" s="179"/>
      <c r="CE85" s="179"/>
      <c r="CF85" s="179"/>
      <c r="CG85" s="807">
        <f t="shared" si="6"/>
        <v>986.6666666666666</v>
      </c>
      <c r="CH85" s="807"/>
      <c r="CI85" s="807"/>
      <c r="CJ85" s="807"/>
      <c r="CK85" s="807"/>
      <c r="CL85" s="807"/>
      <c r="CM85" s="807"/>
      <c r="CN85" s="807"/>
      <c r="CO85" s="807"/>
      <c r="CP85" s="177"/>
      <c r="CQ85" s="460"/>
      <c r="CR85" s="652"/>
      <c r="CS85" s="955" t="s">
        <v>148</v>
      </c>
      <c r="CT85" s="955"/>
      <c r="CU85" s="955"/>
      <c r="CV85" s="955"/>
      <c r="CW85" s="955"/>
      <c r="CX85" s="955"/>
      <c r="CY85" s="955" t="s">
        <v>149</v>
      </c>
      <c r="CZ85" s="955"/>
      <c r="DA85" s="955"/>
      <c r="DB85" s="955"/>
      <c r="DC85" s="955"/>
      <c r="DD85" s="955"/>
      <c r="DE85" s="955"/>
      <c r="DF85" s="955" t="s">
        <v>13</v>
      </c>
      <c r="DG85" s="955"/>
      <c r="DH85" s="955"/>
      <c r="DI85" s="955"/>
      <c r="DJ85" s="955"/>
      <c r="DK85" s="955"/>
      <c r="DL85" s="955"/>
      <c r="DM85" s="86"/>
      <c r="DN85" s="86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170"/>
      <c r="EC85" s="260"/>
      <c r="ED85" s="89"/>
      <c r="EE85" s="89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70"/>
      <c r="FE85" s="170"/>
      <c r="FF85" s="170"/>
      <c r="FG85" s="170"/>
      <c r="FH85" s="170"/>
      <c r="FI85" s="170"/>
      <c r="FJ85" s="157"/>
      <c r="FK85" s="157"/>
      <c r="FL85" s="157"/>
      <c r="FM85" s="157"/>
      <c r="FN85" s="157"/>
      <c r="FO85" s="157"/>
      <c r="FP85" s="157"/>
      <c r="FQ85" s="157"/>
      <c r="FR85" s="157"/>
      <c r="FS85" s="157"/>
      <c r="FT85" s="157"/>
      <c r="FU85" s="157"/>
      <c r="FV85" s="13"/>
      <c r="FW85" s="13"/>
      <c r="FX85" s="13"/>
      <c r="FY85" s="13"/>
      <c r="FZ85" s="13"/>
      <c r="GA85" s="90"/>
      <c r="GB85" s="90"/>
      <c r="GC85" s="41"/>
      <c r="GD85" s="42"/>
      <c r="GE85" s="13"/>
      <c r="GF85" s="13"/>
      <c r="GG85" s="13"/>
      <c r="GH85" s="13"/>
      <c r="GI85" s="13"/>
      <c r="GJ85" s="13"/>
      <c r="GK85" s="91"/>
      <c r="GL85" s="148"/>
      <c r="GM85" s="250"/>
      <c r="GN85" s="65"/>
      <c r="GO85" s="65"/>
      <c r="GP85" s="69"/>
      <c r="GQ85" s="69"/>
      <c r="GR85" s="69"/>
      <c r="GS85" s="69"/>
      <c r="GT85" s="66"/>
      <c r="GU85" s="13"/>
      <c r="GV85" s="230"/>
    </row>
    <row r="86" spans="1:204" ht="15.75" customHeight="1" hidden="1">
      <c r="A86" s="147"/>
      <c r="B86" s="29"/>
      <c r="C86" s="29"/>
      <c r="D86" s="29"/>
      <c r="E86" s="523" t="s">
        <v>146</v>
      </c>
      <c r="F86" s="636"/>
      <c r="G86" s="636"/>
      <c r="H86" s="636"/>
      <c r="I86" s="636"/>
      <c r="J86" s="636"/>
      <c r="K86" s="636"/>
      <c r="L86" s="636"/>
      <c r="M86" s="636"/>
      <c r="N86" s="636"/>
      <c r="O86" s="636"/>
      <c r="P86" s="636"/>
      <c r="Q86" s="636"/>
      <c r="R86" s="636"/>
      <c r="S86" s="636"/>
      <c r="T86" s="636"/>
      <c r="U86" s="636"/>
      <c r="V86" s="636"/>
      <c r="W86" s="636"/>
      <c r="X86" s="636"/>
      <c r="Y86" s="636"/>
      <c r="Z86" s="636"/>
      <c r="AA86" s="636"/>
      <c r="AB86" s="636"/>
      <c r="AC86" s="636"/>
      <c r="AD86" s="636"/>
      <c r="AE86" s="636"/>
      <c r="AF86" s="636"/>
      <c r="AG86" s="636"/>
      <c r="AH86" s="63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194"/>
      <c r="BB86" s="884" t="s">
        <v>8</v>
      </c>
      <c r="BC86" s="884"/>
      <c r="BD86" s="884"/>
      <c r="BE86" s="884"/>
      <c r="BF86" s="884"/>
      <c r="BG86" s="882"/>
      <c r="BH86" s="882"/>
      <c r="BI86" s="882"/>
      <c r="BJ86" s="882"/>
      <c r="BK86" s="882"/>
      <c r="BL86" s="882"/>
      <c r="BM86" s="882"/>
      <c r="BN86" s="882"/>
      <c r="BO86" s="882"/>
      <c r="BP86" s="271"/>
      <c r="BQ86" s="262"/>
      <c r="BR86" s="266"/>
      <c r="BS86" s="266"/>
      <c r="BT86" s="885">
        <f>BT306</f>
        <v>0.09866666666666667</v>
      </c>
      <c r="BU86" s="885"/>
      <c r="BV86" s="885"/>
      <c r="BW86" s="885"/>
      <c r="BX86" s="885"/>
      <c r="BY86" s="885"/>
      <c r="BZ86" s="885"/>
      <c r="CA86" s="885"/>
      <c r="CB86" s="885"/>
      <c r="CC86" s="180"/>
      <c r="CD86" s="272"/>
      <c r="CE86" s="272"/>
      <c r="CF86" s="272"/>
      <c r="CG86" s="857">
        <f t="shared" si="6"/>
        <v>9866.666666666666</v>
      </c>
      <c r="CH86" s="857"/>
      <c r="CI86" s="857"/>
      <c r="CJ86" s="857"/>
      <c r="CK86" s="857"/>
      <c r="CL86" s="857"/>
      <c r="CM86" s="857"/>
      <c r="CN86" s="857"/>
      <c r="CO86" s="857"/>
      <c r="CP86" s="266"/>
      <c r="CQ86" s="460"/>
      <c r="CR86" s="268"/>
      <c r="CS86" s="858">
        <f>DS246</f>
        <v>0.095</v>
      </c>
      <c r="CT86" s="859"/>
      <c r="CU86" s="859"/>
      <c r="CV86" s="859"/>
      <c r="CW86" s="859"/>
      <c r="CX86" s="859"/>
      <c r="CY86" s="860">
        <f>DT261</f>
        <v>0.09866666666666667</v>
      </c>
      <c r="CZ86" s="861"/>
      <c r="DA86" s="861"/>
      <c r="DB86" s="861"/>
      <c r="DC86" s="861"/>
      <c r="DD86" s="861"/>
      <c r="DE86" s="862"/>
      <c r="DF86" s="858">
        <f>CS86-CY86</f>
        <v>-0.0036666666666666653</v>
      </c>
      <c r="DG86" s="858"/>
      <c r="DH86" s="858"/>
      <c r="DI86" s="858"/>
      <c r="DJ86" s="858"/>
      <c r="DK86" s="858"/>
      <c r="DL86" s="858"/>
      <c r="DM86" s="86"/>
      <c r="DN86" s="86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269"/>
      <c r="EC86" s="273"/>
      <c r="ED86" s="89"/>
      <c r="EE86" s="89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70"/>
      <c r="FE86" s="170"/>
      <c r="FF86" s="170"/>
      <c r="FG86" s="170"/>
      <c r="FH86" s="170"/>
      <c r="FI86" s="170"/>
      <c r="FJ86" s="157"/>
      <c r="FK86" s="157"/>
      <c r="FL86" s="157"/>
      <c r="FM86" s="157"/>
      <c r="FN86" s="157"/>
      <c r="FO86" s="157"/>
      <c r="FP86" s="157"/>
      <c r="FQ86" s="157"/>
      <c r="FR86" s="157"/>
      <c r="FS86" s="157"/>
      <c r="FT86" s="157"/>
      <c r="FU86" s="157"/>
      <c r="FV86" s="13"/>
      <c r="FW86" s="13"/>
      <c r="FX86" s="13"/>
      <c r="FY86" s="13"/>
      <c r="FZ86" s="13"/>
      <c r="GA86" s="90"/>
      <c r="GB86" s="90"/>
      <c r="GC86" s="41"/>
      <c r="GD86" s="42"/>
      <c r="GE86" s="13"/>
      <c r="GF86" s="13"/>
      <c r="GG86" s="13"/>
      <c r="GH86" s="13"/>
      <c r="GI86" s="13"/>
      <c r="GJ86" s="13"/>
      <c r="GK86" s="91"/>
      <c r="GL86" s="148"/>
      <c r="GM86" s="250"/>
      <c r="GN86" s="65"/>
      <c r="GO86" s="65"/>
      <c r="GP86" s="69"/>
      <c r="GQ86" s="69"/>
      <c r="GR86" s="69"/>
      <c r="GS86" s="69"/>
      <c r="GT86" s="66"/>
      <c r="GU86" s="13"/>
      <c r="GV86" s="230"/>
    </row>
    <row r="87" spans="1:204" ht="18.75" customHeight="1" hidden="1">
      <c r="A87" s="147"/>
      <c r="B87" s="29"/>
      <c r="C87" s="29"/>
      <c r="D87" s="29"/>
      <c r="E87" s="876"/>
      <c r="F87" s="877"/>
      <c r="G87" s="877"/>
      <c r="H87" s="877"/>
      <c r="I87" s="877"/>
      <c r="J87" s="877"/>
      <c r="K87" s="877"/>
      <c r="L87" s="877"/>
      <c r="M87" s="877"/>
      <c r="N87" s="877"/>
      <c r="O87" s="877"/>
      <c r="P87" s="877"/>
      <c r="Q87" s="877"/>
      <c r="R87" s="877"/>
      <c r="S87" s="877"/>
      <c r="T87" s="877"/>
      <c r="U87" s="877"/>
      <c r="V87" s="877"/>
      <c r="W87" s="877"/>
      <c r="X87" s="877"/>
      <c r="Y87" s="877"/>
      <c r="Z87" s="877"/>
      <c r="AA87" s="877"/>
      <c r="AB87" s="877"/>
      <c r="AC87" s="877"/>
      <c r="AD87" s="877"/>
      <c r="AE87" s="877"/>
      <c r="AF87" s="877"/>
      <c r="AG87" s="241"/>
      <c r="AH87" s="241"/>
      <c r="AI87" s="199"/>
      <c r="AJ87" s="199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41"/>
      <c r="BC87" s="241"/>
      <c r="BD87" s="241"/>
      <c r="BE87" s="238"/>
      <c r="BF87" s="241"/>
      <c r="BG87" s="1098"/>
      <c r="BH87" s="1098"/>
      <c r="BI87" s="1098"/>
      <c r="BJ87" s="1098"/>
      <c r="BK87" s="1098"/>
      <c r="BL87" s="1098"/>
      <c r="BM87" s="1098"/>
      <c r="BN87" s="1098"/>
      <c r="BO87" s="1098"/>
      <c r="BP87" s="275"/>
      <c r="BQ87" s="276"/>
      <c r="BR87" s="388"/>
      <c r="BS87" s="388"/>
      <c r="BT87" s="868">
        <f>BT307</f>
        <v>0.962</v>
      </c>
      <c r="BU87" s="868"/>
      <c r="BV87" s="868"/>
      <c r="BW87" s="868"/>
      <c r="BX87" s="868"/>
      <c r="BY87" s="868"/>
      <c r="BZ87" s="868"/>
      <c r="CA87" s="868"/>
      <c r="CB87" s="868"/>
      <c r="CC87" s="388"/>
      <c r="CD87" s="645"/>
      <c r="CE87" s="645"/>
      <c r="CF87" s="645"/>
      <c r="CG87" s="869">
        <f t="shared" si="6"/>
        <v>96200</v>
      </c>
      <c r="CH87" s="869"/>
      <c r="CI87" s="869"/>
      <c r="CJ87" s="869"/>
      <c r="CK87" s="869"/>
      <c r="CL87" s="869"/>
      <c r="CM87" s="869"/>
      <c r="CN87" s="869"/>
      <c r="CO87" s="869"/>
      <c r="CP87" s="654"/>
      <c r="CQ87" s="460"/>
      <c r="CR87" s="649"/>
      <c r="CS87" s="649"/>
      <c r="CT87" s="87"/>
      <c r="CU87" s="650"/>
      <c r="CV87" s="87"/>
      <c r="CW87" s="87"/>
      <c r="CX87" s="653"/>
      <c r="CY87" s="653"/>
      <c r="CZ87" s="653"/>
      <c r="DA87" s="257"/>
      <c r="DB87" s="257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277"/>
      <c r="EC87" s="278"/>
      <c r="ED87" s="89"/>
      <c r="EE87" s="89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70"/>
      <c r="FE87" s="170"/>
      <c r="FF87" s="170"/>
      <c r="FG87" s="170"/>
      <c r="FH87" s="170"/>
      <c r="FI87" s="170"/>
      <c r="FJ87" s="157"/>
      <c r="FK87" s="157"/>
      <c r="FL87" s="157"/>
      <c r="FM87" s="157"/>
      <c r="FN87" s="157"/>
      <c r="FO87" s="157"/>
      <c r="FP87" s="157"/>
      <c r="FQ87" s="157"/>
      <c r="FR87" s="157"/>
      <c r="FS87" s="157"/>
      <c r="FT87" s="157"/>
      <c r="FU87" s="157"/>
      <c r="FV87" s="13"/>
      <c r="FW87" s="13"/>
      <c r="FX87" s="13"/>
      <c r="FY87" s="13"/>
      <c r="FZ87" s="13"/>
      <c r="GA87" s="90"/>
      <c r="GB87" s="90"/>
      <c r="GC87" s="41"/>
      <c r="GD87" s="42"/>
      <c r="GE87" s="13"/>
      <c r="GF87" s="13"/>
      <c r="GG87" s="13"/>
      <c r="GH87" s="13"/>
      <c r="GI87" s="13"/>
      <c r="GJ87" s="13"/>
      <c r="GK87" s="91"/>
      <c r="GL87" s="148"/>
      <c r="GM87" s="250"/>
      <c r="GN87" s="65"/>
      <c r="GO87" s="65"/>
      <c r="GP87" s="69"/>
      <c r="GQ87" s="69"/>
      <c r="GR87" s="69"/>
      <c r="GS87" s="69"/>
      <c r="GT87" s="66"/>
      <c r="GU87" s="13"/>
      <c r="GV87" s="230"/>
    </row>
    <row r="88" spans="1:203" ht="16.5" customHeight="1" hidden="1">
      <c r="A88" s="512"/>
      <c r="B88" s="29"/>
      <c r="C88" s="24"/>
      <c r="D88" s="24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7"/>
      <c r="AV88" s="27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9"/>
      <c r="GN88" s="19"/>
      <c r="GO88" s="13"/>
      <c r="GP88" s="13"/>
      <c r="GQ88" s="13"/>
      <c r="GR88" s="13"/>
      <c r="GS88" s="13"/>
      <c r="GT88" s="13"/>
      <c r="GU88" s="13"/>
    </row>
    <row r="89" spans="1:203" ht="11.25" customHeight="1" hidden="1">
      <c r="A89" s="512"/>
      <c r="B89" s="29"/>
      <c r="C89" s="24"/>
      <c r="D89" s="24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7"/>
      <c r="AV89" s="27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655"/>
      <c r="BS89" s="655"/>
      <c r="BT89" s="655"/>
      <c r="BU89" s="655"/>
      <c r="BV89" s="655"/>
      <c r="BW89" s="655"/>
      <c r="BX89" s="655"/>
      <c r="BY89" s="655"/>
      <c r="BZ89" s="655"/>
      <c r="CA89" s="655"/>
      <c r="CB89" s="655"/>
      <c r="CC89" s="655"/>
      <c r="CD89" s="655"/>
      <c r="CE89" s="655"/>
      <c r="CF89" s="655"/>
      <c r="CG89" s="655"/>
      <c r="CH89" s="655"/>
      <c r="CI89" s="655"/>
      <c r="CJ89" s="655"/>
      <c r="CK89" s="655"/>
      <c r="CL89" s="655"/>
      <c r="CM89" s="655"/>
      <c r="CN89" s="655"/>
      <c r="CO89" s="655"/>
      <c r="CP89" s="655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9"/>
      <c r="GN89" s="19"/>
      <c r="GO89" s="13"/>
      <c r="GP89" s="13"/>
      <c r="GQ89" s="13"/>
      <c r="GR89" s="13"/>
      <c r="GS89" s="13"/>
      <c r="GT89" s="13"/>
      <c r="GU89" s="13"/>
    </row>
    <row r="90" spans="1:203" ht="11.25" customHeight="1" hidden="1">
      <c r="A90" s="512"/>
      <c r="B90" s="29"/>
      <c r="C90" s="24"/>
      <c r="D90" s="2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7"/>
      <c r="AV90" s="27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655"/>
      <c r="BS90" s="655"/>
      <c r="BT90" s="655"/>
      <c r="BU90" s="655"/>
      <c r="BV90" s="655"/>
      <c r="BW90" s="655"/>
      <c r="BX90" s="655"/>
      <c r="BY90" s="655"/>
      <c r="BZ90" s="655"/>
      <c r="CA90" s="655"/>
      <c r="CB90" s="655"/>
      <c r="CC90" s="655"/>
      <c r="CD90" s="655"/>
      <c r="CE90" s="655"/>
      <c r="CF90" s="655"/>
      <c r="CG90" s="655"/>
      <c r="CH90" s="655"/>
      <c r="CI90" s="655"/>
      <c r="CJ90" s="655"/>
      <c r="CK90" s="655"/>
      <c r="CL90" s="655"/>
      <c r="CM90" s="655"/>
      <c r="CN90" s="655"/>
      <c r="CO90" s="655"/>
      <c r="CP90" s="655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9"/>
      <c r="GN90" s="19"/>
      <c r="GO90" s="13"/>
      <c r="GP90" s="13"/>
      <c r="GQ90" s="13"/>
      <c r="GR90" s="13"/>
      <c r="GS90" s="13"/>
      <c r="GT90" s="13"/>
      <c r="GU90" s="13"/>
    </row>
    <row r="91" spans="1:203" ht="18" customHeight="1">
      <c r="A91" s="147"/>
      <c r="B91" s="89"/>
      <c r="C91" s="13"/>
      <c r="D91" s="881" t="s">
        <v>91</v>
      </c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81"/>
      <c r="Q91" s="881"/>
      <c r="R91" s="881"/>
      <c r="S91" s="881"/>
      <c r="T91" s="881"/>
      <c r="U91" s="881"/>
      <c r="V91" s="881"/>
      <c r="W91" s="881"/>
      <c r="X91" s="881"/>
      <c r="Y91" s="881"/>
      <c r="Z91" s="881"/>
      <c r="AA91" s="881"/>
      <c r="AB91" s="881"/>
      <c r="AC91" s="881"/>
      <c r="AD91" s="881"/>
      <c r="AE91" s="881"/>
      <c r="AF91" s="881"/>
      <c r="AG91" s="881"/>
      <c r="AH91" s="881"/>
      <c r="AI91" s="881"/>
      <c r="AJ91" s="881"/>
      <c r="AK91" s="881"/>
      <c r="AL91" s="881"/>
      <c r="AM91" s="881"/>
      <c r="AN91" s="881"/>
      <c r="AO91" s="881"/>
      <c r="AP91" s="881"/>
      <c r="AQ91" s="881"/>
      <c r="AR91" s="881"/>
      <c r="AS91" s="881"/>
      <c r="AT91" s="881"/>
      <c r="AU91" s="881"/>
      <c r="AV91" s="881"/>
      <c r="AW91" s="881"/>
      <c r="AX91" s="881"/>
      <c r="AY91" s="881"/>
      <c r="AZ91" s="881"/>
      <c r="BA91" s="881"/>
      <c r="BB91" s="881"/>
      <c r="BC91" s="881"/>
      <c r="BD91" s="881"/>
      <c r="BE91" s="881"/>
      <c r="BF91" s="881"/>
      <c r="BG91" s="881"/>
      <c r="BH91" s="881"/>
      <c r="BI91" s="881"/>
      <c r="BJ91" s="881"/>
      <c r="BK91" s="881"/>
      <c r="BL91" s="881"/>
      <c r="BM91" s="881"/>
      <c r="BN91" s="881"/>
      <c r="BO91" s="881"/>
      <c r="BP91" s="881"/>
      <c r="BQ91" s="881"/>
      <c r="BR91" s="881"/>
      <c r="BS91" s="881"/>
      <c r="BT91" s="881"/>
      <c r="BU91" s="881"/>
      <c r="BV91" s="881"/>
      <c r="BW91" s="881"/>
      <c r="BX91" s="881"/>
      <c r="BY91" s="881"/>
      <c r="BZ91" s="881"/>
      <c r="CA91" s="881"/>
      <c r="CB91" s="881"/>
      <c r="CC91" s="881"/>
      <c r="CD91" s="881"/>
      <c r="CE91" s="881"/>
      <c r="CF91" s="881"/>
      <c r="CG91" s="881"/>
      <c r="CH91" s="881"/>
      <c r="CI91" s="881"/>
      <c r="CJ91" s="881"/>
      <c r="CK91" s="881"/>
      <c r="CL91" s="881"/>
      <c r="CM91" s="881"/>
      <c r="CN91" s="881"/>
      <c r="CO91" s="881"/>
      <c r="CP91" s="881"/>
      <c r="CQ91" s="881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13"/>
      <c r="FV91" s="13"/>
      <c r="FW91" s="13"/>
      <c r="FX91" s="13"/>
      <c r="FY91" s="13"/>
      <c r="FZ91" s="13"/>
      <c r="GA91" s="91"/>
      <c r="GB91" s="92"/>
      <c r="GC91" s="93"/>
      <c r="GD91" s="93"/>
      <c r="GE91" s="93"/>
      <c r="GF91" s="93"/>
      <c r="GG91" s="41"/>
      <c r="GH91" s="42"/>
      <c r="GI91" s="65"/>
      <c r="GJ91" s="65"/>
      <c r="GK91" s="65"/>
      <c r="GL91" s="148"/>
      <c r="GM91" s="22"/>
      <c r="GN91" s="13"/>
      <c r="GO91" s="13"/>
      <c r="GP91" s="13"/>
      <c r="GQ91" s="13"/>
      <c r="GR91" s="13"/>
      <c r="GS91" s="13"/>
      <c r="GT91" s="13"/>
      <c r="GU91" s="13"/>
    </row>
    <row r="92" spans="1:203" ht="20.25">
      <c r="A92" s="84"/>
      <c r="B92" s="149"/>
      <c r="C92" s="86"/>
      <c r="D92" s="86"/>
      <c r="E92" s="1256" t="s">
        <v>84</v>
      </c>
      <c r="F92" s="1256"/>
      <c r="G92" s="1256"/>
      <c r="H92" s="1256"/>
      <c r="I92" s="1256"/>
      <c r="J92" s="1256"/>
      <c r="K92" s="1256"/>
      <c r="L92" s="1256"/>
      <c r="M92" s="1256"/>
      <c r="N92" s="1256"/>
      <c r="O92" s="1256"/>
      <c r="P92" s="1256"/>
      <c r="Q92" s="1256"/>
      <c r="R92" s="1256"/>
      <c r="S92" s="1256"/>
      <c r="T92" s="1256"/>
      <c r="U92" s="1256"/>
      <c r="V92" s="1256"/>
      <c r="W92" s="1256"/>
      <c r="X92" s="1256"/>
      <c r="Y92" s="1256"/>
      <c r="Z92" s="1256"/>
      <c r="AA92" s="1256"/>
      <c r="AB92" s="1256"/>
      <c r="AC92" s="1256"/>
      <c r="AD92" s="1256"/>
      <c r="AE92" s="1256"/>
      <c r="AF92" s="1256"/>
      <c r="AG92" s="1256"/>
      <c r="AH92" s="1256"/>
      <c r="AI92" s="1256"/>
      <c r="AJ92" s="1256"/>
      <c r="AK92" s="1256"/>
      <c r="AL92" s="1256"/>
      <c r="AM92" s="1256"/>
      <c r="AN92" s="1256"/>
      <c r="AO92" s="1256"/>
      <c r="AP92" s="1256"/>
      <c r="AQ92" s="1256"/>
      <c r="AR92" s="1256"/>
      <c r="AS92" s="1256"/>
      <c r="AT92" s="1256"/>
      <c r="AU92" s="1256"/>
      <c r="AV92" s="1256"/>
      <c r="AW92" s="1256"/>
      <c r="AX92" s="1256"/>
      <c r="AY92" s="1256"/>
      <c r="AZ92" s="1256"/>
      <c r="BA92" s="1256"/>
      <c r="BB92" s="1256"/>
      <c r="BC92" s="1256"/>
      <c r="BD92" s="1256"/>
      <c r="BE92" s="1256"/>
      <c r="BF92" s="1256"/>
      <c r="BG92" s="1256"/>
      <c r="BH92" s="1256"/>
      <c r="BI92" s="1256"/>
      <c r="BJ92" s="1256"/>
      <c r="BK92" s="1256"/>
      <c r="BL92" s="1256"/>
      <c r="BM92" s="1256"/>
      <c r="BN92" s="1256"/>
      <c r="BO92" s="1256"/>
      <c r="BP92" s="1256"/>
      <c r="BQ92" s="1256"/>
      <c r="BR92" s="1256"/>
      <c r="BS92" s="1256"/>
      <c r="BT92" s="1256"/>
      <c r="BU92" s="1256"/>
      <c r="BV92" s="1256"/>
      <c r="BW92" s="1256"/>
      <c r="BX92" s="1256"/>
      <c r="BY92" s="1256"/>
      <c r="BZ92" s="1256"/>
      <c r="CA92" s="1256"/>
      <c r="CB92" s="1256"/>
      <c r="CC92" s="1256"/>
      <c r="CD92" s="1256"/>
      <c r="CE92" s="1256"/>
      <c r="CF92" s="1256"/>
      <c r="CG92" s="1256"/>
      <c r="CH92" s="1256"/>
      <c r="CI92" s="1256"/>
      <c r="CJ92" s="1256"/>
      <c r="CK92" s="1256"/>
      <c r="CL92" s="1256"/>
      <c r="CM92" s="1256"/>
      <c r="CN92" s="1256"/>
      <c r="CO92" s="1256"/>
      <c r="CP92" s="150"/>
      <c r="CQ92" s="86"/>
      <c r="CR92" s="86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13"/>
      <c r="FV92" s="13"/>
      <c r="FW92" s="13"/>
      <c r="FX92" s="13"/>
      <c r="FY92" s="13"/>
      <c r="FZ92" s="13"/>
      <c r="GA92" s="91"/>
      <c r="GB92" s="92"/>
      <c r="GC92" s="93"/>
      <c r="GD92" s="93"/>
      <c r="GE92" s="93"/>
      <c r="GF92" s="93"/>
      <c r="GG92" s="41"/>
      <c r="GH92" s="42"/>
      <c r="GI92" s="65"/>
      <c r="GJ92" s="65"/>
      <c r="GK92" s="65"/>
      <c r="GL92" s="148"/>
      <c r="GM92" s="22"/>
      <c r="GN92" s="13"/>
      <c r="GO92" s="13"/>
      <c r="GP92" s="13"/>
      <c r="GQ92" s="13"/>
      <c r="GR92" s="13"/>
      <c r="GS92" s="13"/>
      <c r="GT92" s="13"/>
      <c r="GU92" s="13"/>
    </row>
    <row r="93" spans="1:203" ht="15">
      <c r="A93" s="84"/>
      <c r="B93" s="149"/>
      <c r="C93" s="86"/>
      <c r="D93" s="86"/>
      <c r="E93" s="878">
        <f>AG18</f>
        <v>0</v>
      </c>
      <c r="F93" s="878"/>
      <c r="G93" s="878"/>
      <c r="H93" s="878"/>
      <c r="I93" s="878"/>
      <c r="J93" s="878"/>
      <c r="K93" s="878"/>
      <c r="L93" s="878"/>
      <c r="M93" s="878"/>
      <c r="N93" s="878"/>
      <c r="O93" s="878"/>
      <c r="P93" s="878"/>
      <c r="Q93" s="878"/>
      <c r="R93" s="878"/>
      <c r="S93" s="878"/>
      <c r="T93" s="878"/>
      <c r="U93" s="878"/>
      <c r="V93" s="878"/>
      <c r="W93" s="878"/>
      <c r="X93" s="878"/>
      <c r="Y93" s="878"/>
      <c r="Z93" s="878"/>
      <c r="AA93" s="878"/>
      <c r="AB93" s="878"/>
      <c r="AC93" s="878"/>
      <c r="AD93" s="878"/>
      <c r="AE93" s="878"/>
      <c r="AF93" s="878"/>
      <c r="AG93" s="878"/>
      <c r="AH93" s="878"/>
      <c r="AI93" s="878"/>
      <c r="AJ93" s="878"/>
      <c r="AK93" s="878"/>
      <c r="AL93" s="878"/>
      <c r="AM93" s="878"/>
      <c r="AN93" s="878"/>
      <c r="AO93" s="878"/>
      <c r="AP93" s="878"/>
      <c r="AQ93" s="878"/>
      <c r="AR93" s="878"/>
      <c r="AS93" s="878"/>
      <c r="AT93" s="878"/>
      <c r="AU93" s="878"/>
      <c r="AV93" s="878"/>
      <c r="AW93" s="878"/>
      <c r="AX93" s="878"/>
      <c r="AY93" s="878"/>
      <c r="AZ93" s="878"/>
      <c r="BA93" s="878"/>
      <c r="BB93" s="878"/>
      <c r="BC93" s="878"/>
      <c r="BD93" s="878"/>
      <c r="BE93" s="878"/>
      <c r="BF93" s="878"/>
      <c r="BG93" s="878"/>
      <c r="BH93" s="878"/>
      <c r="BI93" s="878"/>
      <c r="BJ93" s="878"/>
      <c r="BK93" s="878"/>
      <c r="BL93" s="878"/>
      <c r="BM93" s="878"/>
      <c r="BN93" s="878"/>
      <c r="BO93" s="878"/>
      <c r="BP93" s="878"/>
      <c r="BQ93" s="878"/>
      <c r="BR93" s="878"/>
      <c r="BS93" s="878"/>
      <c r="BT93" s="878"/>
      <c r="BU93" s="878"/>
      <c r="BV93" s="878"/>
      <c r="BW93" s="878"/>
      <c r="BX93" s="878"/>
      <c r="BY93" s="878"/>
      <c r="BZ93" s="878"/>
      <c r="CA93" s="878"/>
      <c r="CB93" s="878"/>
      <c r="CC93" s="878"/>
      <c r="CD93" s="878"/>
      <c r="CE93" s="878"/>
      <c r="CF93" s="878"/>
      <c r="CG93" s="878"/>
      <c r="CH93" s="878"/>
      <c r="CI93" s="878"/>
      <c r="CJ93" s="878"/>
      <c r="CK93" s="878"/>
      <c r="CL93" s="878"/>
      <c r="CM93" s="878"/>
      <c r="CN93" s="878"/>
      <c r="CO93" s="878"/>
      <c r="CP93" s="878"/>
      <c r="CQ93" s="86"/>
      <c r="CR93" s="86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41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90"/>
      <c r="FR93" s="90"/>
      <c r="FS93" s="41"/>
      <c r="FT93" s="42"/>
      <c r="FU93" s="13"/>
      <c r="FV93" s="13"/>
      <c r="FW93" s="13"/>
      <c r="FX93" s="13"/>
      <c r="FY93" s="13"/>
      <c r="FZ93" s="13"/>
      <c r="GA93" s="91"/>
      <c r="GB93" s="92"/>
      <c r="GC93" s="93"/>
      <c r="GD93" s="93"/>
      <c r="GE93" s="93"/>
      <c r="GF93" s="93"/>
      <c r="GG93" s="41"/>
      <c r="GH93" s="42"/>
      <c r="GI93" s="65"/>
      <c r="GJ93" s="65"/>
      <c r="GK93" s="65"/>
      <c r="GL93" s="148"/>
      <c r="GM93" s="22"/>
      <c r="GN93" s="13"/>
      <c r="GO93" s="13"/>
      <c r="GP93" s="13"/>
      <c r="GQ93" s="13"/>
      <c r="GR93" s="13"/>
      <c r="GS93" s="13"/>
      <c r="GT93" s="13"/>
      <c r="GU93" s="13"/>
    </row>
    <row r="94" spans="1:203" ht="15">
      <c r="A94" s="84"/>
      <c r="B94" s="149"/>
      <c r="C94" s="86"/>
      <c r="D94" s="86"/>
      <c r="E94" s="878" t="str">
        <f>AG9&amp;"  -  "&amp;AG10</f>
        <v>PO FESR SICILIA 2014/2020  -  Azione 1.1.5</v>
      </c>
      <c r="F94" s="878"/>
      <c r="G94" s="878"/>
      <c r="H94" s="878"/>
      <c r="I94" s="878"/>
      <c r="J94" s="878"/>
      <c r="K94" s="878"/>
      <c r="L94" s="878"/>
      <c r="M94" s="878"/>
      <c r="N94" s="878"/>
      <c r="O94" s="878"/>
      <c r="P94" s="878"/>
      <c r="Q94" s="878"/>
      <c r="R94" s="878"/>
      <c r="S94" s="878"/>
      <c r="T94" s="878"/>
      <c r="U94" s="878"/>
      <c r="V94" s="878"/>
      <c r="W94" s="878"/>
      <c r="X94" s="878"/>
      <c r="Y94" s="878"/>
      <c r="Z94" s="878"/>
      <c r="AA94" s="878"/>
      <c r="AB94" s="878"/>
      <c r="AC94" s="878"/>
      <c r="AD94" s="878"/>
      <c r="AE94" s="878"/>
      <c r="AF94" s="878"/>
      <c r="AG94" s="878"/>
      <c r="AH94" s="878"/>
      <c r="AI94" s="878"/>
      <c r="AJ94" s="878"/>
      <c r="AK94" s="878"/>
      <c r="AL94" s="878"/>
      <c r="AM94" s="878"/>
      <c r="AN94" s="878"/>
      <c r="AO94" s="878"/>
      <c r="AP94" s="878"/>
      <c r="AQ94" s="878"/>
      <c r="AR94" s="878"/>
      <c r="AS94" s="878"/>
      <c r="AT94" s="878"/>
      <c r="AU94" s="878"/>
      <c r="AV94" s="878"/>
      <c r="AW94" s="878"/>
      <c r="AX94" s="878"/>
      <c r="AY94" s="878"/>
      <c r="AZ94" s="878"/>
      <c r="BA94" s="878"/>
      <c r="BB94" s="878"/>
      <c r="BC94" s="878"/>
      <c r="BD94" s="878"/>
      <c r="BE94" s="878"/>
      <c r="BF94" s="878"/>
      <c r="BG94" s="878"/>
      <c r="BH94" s="878"/>
      <c r="BI94" s="878"/>
      <c r="BJ94" s="878"/>
      <c r="BK94" s="878"/>
      <c r="BL94" s="878"/>
      <c r="BM94" s="878"/>
      <c r="BN94" s="878"/>
      <c r="BO94" s="878"/>
      <c r="BP94" s="878"/>
      <c r="BQ94" s="878"/>
      <c r="BR94" s="878"/>
      <c r="BS94" s="878"/>
      <c r="BT94" s="878"/>
      <c r="BU94" s="878"/>
      <c r="BV94" s="878"/>
      <c r="BW94" s="878"/>
      <c r="BX94" s="878"/>
      <c r="BY94" s="878"/>
      <c r="BZ94" s="878"/>
      <c r="CA94" s="878"/>
      <c r="CB94" s="878"/>
      <c r="CC94" s="878"/>
      <c r="CD94" s="878"/>
      <c r="CE94" s="878"/>
      <c r="CF94" s="878"/>
      <c r="CG94" s="878"/>
      <c r="CH94" s="878"/>
      <c r="CI94" s="878"/>
      <c r="CJ94" s="878"/>
      <c r="CK94" s="878"/>
      <c r="CL94" s="878"/>
      <c r="CM94" s="878"/>
      <c r="CN94" s="878"/>
      <c r="CO94" s="878"/>
      <c r="CP94" s="878"/>
      <c r="CQ94" s="86"/>
      <c r="CR94" s="86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41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90"/>
      <c r="FR94" s="90"/>
      <c r="FS94" s="41"/>
      <c r="FT94" s="42"/>
      <c r="FU94" s="13"/>
      <c r="FV94" s="13"/>
      <c r="FW94" s="13"/>
      <c r="FX94" s="13"/>
      <c r="FY94" s="13"/>
      <c r="FZ94" s="13"/>
      <c r="GA94" s="91"/>
      <c r="GB94" s="92"/>
      <c r="GC94" s="93"/>
      <c r="GD94" s="93"/>
      <c r="GE94" s="93"/>
      <c r="GF94" s="93"/>
      <c r="GG94" s="41"/>
      <c r="GH94" s="42"/>
      <c r="GI94" s="65"/>
      <c r="GJ94" s="65"/>
      <c r="GK94" s="65"/>
      <c r="GL94" s="148"/>
      <c r="GM94" s="22"/>
      <c r="GN94" s="13"/>
      <c r="GO94" s="13"/>
      <c r="GP94" s="13"/>
      <c r="GQ94" s="13"/>
      <c r="GR94" s="13"/>
      <c r="GS94" s="13"/>
      <c r="GT94" s="13"/>
      <c r="GU94" s="13"/>
    </row>
    <row r="95" spans="1:203" s="711" customFormat="1" ht="28.5" customHeight="1">
      <c r="A95" s="699"/>
      <c r="B95" s="700"/>
      <c r="C95" s="701"/>
      <c r="D95" s="701"/>
      <c r="E95" s="1094" t="str">
        <f>"PROGETTO   "&amp;AG13&amp;"   -   "&amp;AG12</f>
        <v>PROGETTO      -   </v>
      </c>
      <c r="F95" s="1094"/>
      <c r="G95" s="1094"/>
      <c r="H95" s="1094"/>
      <c r="I95" s="1094"/>
      <c r="J95" s="1094"/>
      <c r="K95" s="1094"/>
      <c r="L95" s="1094"/>
      <c r="M95" s="1094"/>
      <c r="N95" s="1094"/>
      <c r="O95" s="1094"/>
      <c r="P95" s="1094"/>
      <c r="Q95" s="1094"/>
      <c r="R95" s="1094"/>
      <c r="S95" s="1094"/>
      <c r="T95" s="1094"/>
      <c r="U95" s="1094"/>
      <c r="V95" s="1094"/>
      <c r="W95" s="1094"/>
      <c r="X95" s="1094"/>
      <c r="Y95" s="1094"/>
      <c r="Z95" s="1094"/>
      <c r="AA95" s="1094"/>
      <c r="AB95" s="1094"/>
      <c r="AC95" s="1094"/>
      <c r="AD95" s="1094"/>
      <c r="AE95" s="1094"/>
      <c r="AF95" s="1094"/>
      <c r="AG95" s="1094"/>
      <c r="AH95" s="1094"/>
      <c r="AI95" s="1094"/>
      <c r="AJ95" s="1094"/>
      <c r="AK95" s="1094"/>
      <c r="AL95" s="1094"/>
      <c r="AM95" s="1094"/>
      <c r="AN95" s="1094"/>
      <c r="AO95" s="1094"/>
      <c r="AP95" s="1094"/>
      <c r="AQ95" s="1094"/>
      <c r="AR95" s="1094"/>
      <c r="AS95" s="1094"/>
      <c r="AT95" s="1094"/>
      <c r="AU95" s="1094"/>
      <c r="AV95" s="1094"/>
      <c r="AW95" s="1094"/>
      <c r="AX95" s="1094"/>
      <c r="AY95" s="1094"/>
      <c r="AZ95" s="1094"/>
      <c r="BA95" s="1094"/>
      <c r="BB95" s="1094"/>
      <c r="BC95" s="1094"/>
      <c r="BD95" s="1094"/>
      <c r="BE95" s="1094"/>
      <c r="BF95" s="1094"/>
      <c r="BG95" s="1094"/>
      <c r="BH95" s="1094"/>
      <c r="BI95" s="1094"/>
      <c r="BJ95" s="1094"/>
      <c r="BK95" s="1094"/>
      <c r="BL95" s="1094"/>
      <c r="BM95" s="1094"/>
      <c r="BN95" s="1094"/>
      <c r="BO95" s="1094"/>
      <c r="BP95" s="1094"/>
      <c r="BQ95" s="1094"/>
      <c r="BR95" s="1094"/>
      <c r="BS95" s="1094"/>
      <c r="BT95" s="1094"/>
      <c r="BU95" s="1094"/>
      <c r="BV95" s="1094"/>
      <c r="BW95" s="1094"/>
      <c r="BX95" s="1094"/>
      <c r="BY95" s="1094"/>
      <c r="BZ95" s="1094"/>
      <c r="CA95" s="1094"/>
      <c r="CB95" s="1094"/>
      <c r="CC95" s="1094"/>
      <c r="CD95" s="1094"/>
      <c r="CE95" s="1094"/>
      <c r="CF95" s="1094"/>
      <c r="CG95" s="1094"/>
      <c r="CH95" s="1094"/>
      <c r="CI95" s="1094"/>
      <c r="CJ95" s="1094"/>
      <c r="CK95" s="1094"/>
      <c r="CL95" s="1094"/>
      <c r="CM95" s="1094"/>
      <c r="CN95" s="1094"/>
      <c r="CO95" s="1094"/>
      <c r="CP95" s="1094"/>
      <c r="CQ95" s="701"/>
      <c r="CR95" s="701"/>
      <c r="CS95" s="703"/>
      <c r="CT95" s="703"/>
      <c r="CU95" s="703"/>
      <c r="CV95" s="703"/>
      <c r="CW95" s="703"/>
      <c r="CX95" s="703"/>
      <c r="CY95" s="703"/>
      <c r="CZ95" s="703"/>
      <c r="DA95" s="703"/>
      <c r="DB95" s="703"/>
      <c r="DC95" s="702"/>
      <c r="DD95" s="703"/>
      <c r="DE95" s="703"/>
      <c r="DF95" s="703"/>
      <c r="DG95" s="703"/>
      <c r="DH95" s="703"/>
      <c r="DI95" s="703"/>
      <c r="DJ95" s="703"/>
      <c r="DK95" s="703"/>
      <c r="DL95" s="703"/>
      <c r="DM95" s="703"/>
      <c r="DN95" s="703"/>
      <c r="DO95" s="703"/>
      <c r="DP95" s="703"/>
      <c r="DQ95" s="703"/>
      <c r="DR95" s="703"/>
      <c r="DS95" s="703"/>
      <c r="DT95" s="703"/>
      <c r="DU95" s="703"/>
      <c r="DV95" s="703"/>
      <c r="DW95" s="703"/>
      <c r="DX95" s="703"/>
      <c r="DY95" s="703"/>
      <c r="DZ95" s="703"/>
      <c r="EA95" s="703"/>
      <c r="EB95" s="703"/>
      <c r="EC95" s="703"/>
      <c r="ED95" s="703"/>
      <c r="EE95" s="703"/>
      <c r="EF95" s="703"/>
      <c r="EG95" s="703"/>
      <c r="EH95" s="703"/>
      <c r="EI95" s="703"/>
      <c r="EJ95" s="703"/>
      <c r="EK95" s="703"/>
      <c r="EL95" s="703"/>
      <c r="EM95" s="703"/>
      <c r="EN95" s="703"/>
      <c r="EO95" s="703"/>
      <c r="EP95" s="703"/>
      <c r="EQ95" s="703"/>
      <c r="ER95" s="703"/>
      <c r="ES95" s="703"/>
      <c r="ET95" s="703"/>
      <c r="EU95" s="703"/>
      <c r="EV95" s="703"/>
      <c r="EW95" s="703"/>
      <c r="EX95" s="703"/>
      <c r="EY95" s="703"/>
      <c r="EZ95" s="703"/>
      <c r="FA95" s="703"/>
      <c r="FB95" s="703"/>
      <c r="FC95" s="703"/>
      <c r="FD95" s="703"/>
      <c r="FE95" s="703"/>
      <c r="FF95" s="703"/>
      <c r="FG95" s="703"/>
      <c r="FH95" s="703"/>
      <c r="FI95" s="703"/>
      <c r="FJ95" s="703"/>
      <c r="FK95" s="703"/>
      <c r="FL95" s="703"/>
      <c r="FM95" s="703"/>
      <c r="FN95" s="703"/>
      <c r="FO95" s="703"/>
      <c r="FP95" s="703"/>
      <c r="FQ95" s="704"/>
      <c r="FR95" s="704"/>
      <c r="FS95" s="702"/>
      <c r="FT95" s="705"/>
      <c r="FU95" s="703"/>
      <c r="FV95" s="703"/>
      <c r="FW95" s="703"/>
      <c r="FX95" s="703"/>
      <c r="FY95" s="703"/>
      <c r="FZ95" s="703"/>
      <c r="GA95" s="706"/>
      <c r="GB95" s="707"/>
      <c r="GC95" s="708"/>
      <c r="GD95" s="708"/>
      <c r="GE95" s="708"/>
      <c r="GF95" s="708"/>
      <c r="GG95" s="702"/>
      <c r="GH95" s="705"/>
      <c r="GI95" s="709"/>
      <c r="GJ95" s="709"/>
      <c r="GK95" s="709"/>
      <c r="GL95" s="710"/>
      <c r="GN95" s="703"/>
      <c r="GO95" s="703"/>
      <c r="GP95" s="703"/>
      <c r="GQ95" s="703"/>
      <c r="GR95" s="703"/>
      <c r="GS95" s="703"/>
      <c r="GT95" s="703"/>
      <c r="GU95" s="703"/>
    </row>
    <row r="96" spans="1:203" ht="15">
      <c r="A96" s="84"/>
      <c r="B96" s="149"/>
      <c r="C96" s="86"/>
      <c r="D96" s="86"/>
      <c r="E96" s="878" t="str">
        <f>"NUMERO CONTRATTO               "&amp;AG14&amp;"    -   CUP   "&amp;AG15&amp;"   -   CODICE IRIS   "&amp;AG16</f>
        <v>NUMERO CONTRATTO                   -   CUP      -   CODICE IRIS   </v>
      </c>
      <c r="F96" s="878"/>
      <c r="G96" s="878"/>
      <c r="H96" s="878"/>
      <c r="I96" s="878"/>
      <c r="J96" s="878"/>
      <c r="K96" s="878"/>
      <c r="L96" s="878"/>
      <c r="M96" s="878"/>
      <c r="N96" s="878"/>
      <c r="O96" s="878"/>
      <c r="P96" s="878"/>
      <c r="Q96" s="878"/>
      <c r="R96" s="878"/>
      <c r="S96" s="878"/>
      <c r="T96" s="878"/>
      <c r="U96" s="878"/>
      <c r="V96" s="878"/>
      <c r="W96" s="878"/>
      <c r="X96" s="878"/>
      <c r="Y96" s="878"/>
      <c r="Z96" s="878"/>
      <c r="AA96" s="878"/>
      <c r="AB96" s="878"/>
      <c r="AC96" s="878"/>
      <c r="AD96" s="878"/>
      <c r="AE96" s="878"/>
      <c r="AF96" s="878"/>
      <c r="AG96" s="878"/>
      <c r="AH96" s="878"/>
      <c r="AI96" s="878"/>
      <c r="AJ96" s="878"/>
      <c r="AK96" s="878"/>
      <c r="AL96" s="878"/>
      <c r="AM96" s="878"/>
      <c r="AN96" s="878"/>
      <c r="AO96" s="878"/>
      <c r="AP96" s="878"/>
      <c r="AQ96" s="878"/>
      <c r="AR96" s="878"/>
      <c r="AS96" s="878"/>
      <c r="AT96" s="878"/>
      <c r="AU96" s="878"/>
      <c r="AV96" s="878"/>
      <c r="AW96" s="878"/>
      <c r="AX96" s="878"/>
      <c r="AY96" s="878"/>
      <c r="AZ96" s="878"/>
      <c r="BA96" s="878"/>
      <c r="BB96" s="878"/>
      <c r="BC96" s="878"/>
      <c r="BD96" s="878"/>
      <c r="BE96" s="878"/>
      <c r="BF96" s="878"/>
      <c r="BG96" s="878"/>
      <c r="BH96" s="878"/>
      <c r="BI96" s="878"/>
      <c r="BJ96" s="878"/>
      <c r="BK96" s="878"/>
      <c r="BL96" s="878"/>
      <c r="BM96" s="878"/>
      <c r="BN96" s="878"/>
      <c r="BO96" s="878"/>
      <c r="BP96" s="878"/>
      <c r="BQ96" s="878"/>
      <c r="BR96" s="878"/>
      <c r="BS96" s="878"/>
      <c r="BT96" s="878"/>
      <c r="BU96" s="878"/>
      <c r="BV96" s="878"/>
      <c r="BW96" s="878"/>
      <c r="BX96" s="878"/>
      <c r="BY96" s="878"/>
      <c r="BZ96" s="878"/>
      <c r="CA96" s="878"/>
      <c r="CB96" s="878"/>
      <c r="CC96" s="878"/>
      <c r="CD96" s="878"/>
      <c r="CE96" s="878"/>
      <c r="CF96" s="878"/>
      <c r="CG96" s="878"/>
      <c r="CH96" s="878"/>
      <c r="CI96" s="878"/>
      <c r="CJ96" s="878"/>
      <c r="CK96" s="878"/>
      <c r="CL96" s="878"/>
      <c r="CM96" s="878"/>
      <c r="CN96" s="878"/>
      <c r="CO96" s="878"/>
      <c r="CP96" s="878"/>
      <c r="CQ96" s="86"/>
      <c r="CR96" s="86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41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90"/>
      <c r="FR96" s="90"/>
      <c r="FS96" s="41"/>
      <c r="FT96" s="42"/>
      <c r="FU96" s="13"/>
      <c r="FV96" s="13"/>
      <c r="FW96" s="13"/>
      <c r="FX96" s="13"/>
      <c r="FY96" s="13"/>
      <c r="FZ96" s="13"/>
      <c r="GA96" s="91"/>
      <c r="GB96" s="92"/>
      <c r="GC96" s="93"/>
      <c r="GD96" s="93"/>
      <c r="GE96" s="93"/>
      <c r="GF96" s="93"/>
      <c r="GG96" s="41"/>
      <c r="GH96" s="42"/>
      <c r="GI96" s="65"/>
      <c r="GJ96" s="65"/>
      <c r="GK96" s="65"/>
      <c r="GL96" s="148"/>
      <c r="GM96" s="22"/>
      <c r="GN96" s="13"/>
      <c r="GO96" s="13"/>
      <c r="GP96" s="13"/>
      <c r="GQ96" s="13"/>
      <c r="GR96" s="13"/>
      <c r="GS96" s="13"/>
      <c r="GT96" s="13"/>
      <c r="GU96" s="13"/>
    </row>
    <row r="97" spans="1:203" ht="21" customHeight="1">
      <c r="A97" s="84"/>
      <c r="B97" s="149"/>
      <c r="C97" s="86"/>
      <c r="D97" s="86"/>
      <c r="E97" s="872" t="s">
        <v>173</v>
      </c>
      <c r="F97" s="872"/>
      <c r="G97" s="872"/>
      <c r="H97" s="872"/>
      <c r="I97" s="872"/>
      <c r="J97" s="872"/>
      <c r="K97" s="872"/>
      <c r="L97" s="872"/>
      <c r="M97" s="872"/>
      <c r="N97" s="872"/>
      <c r="O97" s="872"/>
      <c r="P97" s="872"/>
      <c r="Q97" s="872"/>
      <c r="R97" s="872"/>
      <c r="S97" s="872"/>
      <c r="T97" s="872"/>
      <c r="U97" s="872"/>
      <c r="V97" s="872"/>
      <c r="W97" s="872"/>
      <c r="X97" s="872"/>
      <c r="Y97" s="872"/>
      <c r="Z97" s="872"/>
      <c r="AA97" s="872"/>
      <c r="AB97" s="872"/>
      <c r="AC97" s="872"/>
      <c r="AD97" s="872"/>
      <c r="AE97" s="872"/>
      <c r="AF97" s="872"/>
      <c r="AG97" s="872"/>
      <c r="AH97" s="872"/>
      <c r="AI97" s="872"/>
      <c r="AJ97" s="872"/>
      <c r="AK97" s="872"/>
      <c r="AL97" s="872"/>
      <c r="AM97" s="872"/>
      <c r="AN97" s="872"/>
      <c r="AO97" s="872"/>
      <c r="AP97" s="872"/>
      <c r="AQ97" s="872"/>
      <c r="AR97" s="872"/>
      <c r="AS97" s="872"/>
      <c r="AT97" s="872"/>
      <c r="AU97" s="872"/>
      <c r="AV97" s="872"/>
      <c r="AW97" s="872"/>
      <c r="AX97" s="872"/>
      <c r="AY97" s="872"/>
      <c r="AZ97" s="872"/>
      <c r="BA97" s="872"/>
      <c r="BB97" s="872"/>
      <c r="BC97" s="872"/>
      <c r="BD97" s="872"/>
      <c r="BE97" s="872"/>
      <c r="BF97" s="872"/>
      <c r="BG97" s="872"/>
      <c r="BH97" s="872"/>
      <c r="BI97" s="872"/>
      <c r="BJ97" s="872"/>
      <c r="BK97" s="872"/>
      <c r="BL97" s="872"/>
      <c r="BM97" s="872"/>
      <c r="BN97" s="872"/>
      <c r="BO97" s="872"/>
      <c r="BP97" s="872"/>
      <c r="BQ97" s="872"/>
      <c r="BR97" s="872"/>
      <c r="BS97" s="872"/>
      <c r="BT97" s="872"/>
      <c r="BU97" s="872"/>
      <c r="BV97" s="872"/>
      <c r="BW97" s="872"/>
      <c r="BX97" s="872"/>
      <c r="BY97" s="872"/>
      <c r="BZ97" s="872"/>
      <c r="CA97" s="872"/>
      <c r="CB97" s="872"/>
      <c r="CC97" s="872"/>
      <c r="CD97" s="872"/>
      <c r="CE97" s="872"/>
      <c r="CF97" s="872"/>
      <c r="CG97" s="872"/>
      <c r="CH97" s="872"/>
      <c r="CI97" s="872"/>
      <c r="CJ97" s="872"/>
      <c r="CK97" s="872"/>
      <c r="CL97" s="872"/>
      <c r="CM97" s="872"/>
      <c r="CN97" s="872"/>
      <c r="CO97" s="872"/>
      <c r="CP97" s="872"/>
      <c r="CQ97" s="151"/>
      <c r="CR97" s="152"/>
      <c r="CS97" s="170"/>
      <c r="CT97" s="170"/>
      <c r="CU97" s="170"/>
      <c r="CV97" s="170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90"/>
      <c r="FR97" s="90"/>
      <c r="FS97" s="41"/>
      <c r="FT97" s="42"/>
      <c r="FU97" s="13"/>
      <c r="FV97" s="13"/>
      <c r="FW97" s="13"/>
      <c r="FX97" s="13"/>
      <c r="FY97" s="13"/>
      <c r="FZ97" s="13"/>
      <c r="GA97" s="91"/>
      <c r="GB97" s="92"/>
      <c r="GC97" s="93"/>
      <c r="GD97" s="93"/>
      <c r="GE97" s="93"/>
      <c r="GF97" s="93"/>
      <c r="GG97" s="41"/>
      <c r="GH97" s="42"/>
      <c r="GI97" s="65"/>
      <c r="GJ97" s="65"/>
      <c r="GK97" s="65"/>
      <c r="GL97" s="148"/>
      <c r="GM97" s="22"/>
      <c r="GN97" s="13"/>
      <c r="GO97" s="13"/>
      <c r="GP97" s="13"/>
      <c r="GQ97" s="13"/>
      <c r="GR97" s="13"/>
      <c r="GS97" s="13"/>
      <c r="GT97" s="13"/>
      <c r="GU97" s="13"/>
    </row>
    <row r="98" spans="1:203" s="51" customFormat="1" ht="15">
      <c r="A98" s="513"/>
      <c r="B98" s="110"/>
      <c r="C98" s="153"/>
      <c r="D98" s="153"/>
      <c r="E98" s="870" t="s">
        <v>174</v>
      </c>
      <c r="F98" s="870"/>
      <c r="G98" s="870"/>
      <c r="H98" s="870"/>
      <c r="I98" s="870"/>
      <c r="J98" s="870"/>
      <c r="K98" s="870"/>
      <c r="L98" s="870"/>
      <c r="M98" s="870"/>
      <c r="N98" s="870"/>
      <c r="O98" s="870"/>
      <c r="P98" s="870"/>
      <c r="Q98" s="870"/>
      <c r="R98" s="870"/>
      <c r="S98" s="870"/>
      <c r="T98" s="870"/>
      <c r="U98" s="870"/>
      <c r="V98" s="870"/>
      <c r="W98" s="870"/>
      <c r="X98" s="870"/>
      <c r="Y98" s="870"/>
      <c r="Z98" s="870"/>
      <c r="AA98" s="870"/>
      <c r="AB98" s="870"/>
      <c r="AC98" s="870"/>
      <c r="AD98" s="870"/>
      <c r="AE98" s="870"/>
      <c r="AF98" s="870"/>
      <c r="AG98" s="870"/>
      <c r="AH98" s="870"/>
      <c r="AI98" s="870"/>
      <c r="AJ98" s="870"/>
      <c r="AK98" s="870"/>
      <c r="AL98" s="870"/>
      <c r="AM98" s="870"/>
      <c r="AN98" s="870"/>
      <c r="AO98" s="870"/>
      <c r="AP98" s="870"/>
      <c r="AQ98" s="870"/>
      <c r="AR98" s="870"/>
      <c r="AS98" s="870"/>
      <c r="AT98" s="870"/>
      <c r="AU98" s="870"/>
      <c r="AV98" s="870"/>
      <c r="AW98" s="870"/>
      <c r="AX98" s="870"/>
      <c r="AY98" s="870"/>
      <c r="AZ98" s="870"/>
      <c r="BA98" s="870"/>
      <c r="BB98" s="870"/>
      <c r="BC98" s="870"/>
      <c r="BD98" s="870"/>
      <c r="BE98" s="870"/>
      <c r="BF98" s="870"/>
      <c r="BG98" s="870"/>
      <c r="BH98" s="870"/>
      <c r="BI98" s="870"/>
      <c r="BJ98" s="870"/>
      <c r="BK98" s="870"/>
      <c r="BL98" s="870"/>
      <c r="BM98" s="870"/>
      <c r="BN98" s="870"/>
      <c r="BO98" s="870"/>
      <c r="BP98" s="870"/>
      <c r="BQ98" s="870"/>
      <c r="BR98" s="870"/>
      <c r="BS98" s="870"/>
      <c r="BT98" s="870"/>
      <c r="BU98" s="870"/>
      <c r="BV98" s="870"/>
      <c r="BW98" s="870"/>
      <c r="BX98" s="870"/>
      <c r="BY98" s="870"/>
      <c r="BZ98" s="870"/>
      <c r="CA98" s="870"/>
      <c r="CB98" s="870"/>
      <c r="CC98" s="870"/>
      <c r="CD98" s="870"/>
      <c r="CE98" s="870"/>
      <c r="CF98" s="870"/>
      <c r="CG98" s="870"/>
      <c r="CH98" s="870"/>
      <c r="CI98" s="870"/>
      <c r="CJ98" s="870"/>
      <c r="CK98" s="870"/>
      <c r="CL98" s="870"/>
      <c r="CM98" s="870"/>
      <c r="CN98" s="870"/>
      <c r="CO98" s="870"/>
      <c r="CP98" s="870"/>
      <c r="CQ98" s="154"/>
      <c r="CR98" s="154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/>
      <c r="EO98" s="156"/>
      <c r="EP98" s="156"/>
      <c r="EQ98" s="156"/>
      <c r="ER98" s="156"/>
      <c r="ES98" s="156"/>
      <c r="ET98" s="60"/>
      <c r="EU98" s="60"/>
      <c r="EV98" s="60"/>
      <c r="EW98" s="60"/>
      <c r="EX98" s="60"/>
      <c r="EY98" s="60"/>
      <c r="EZ98" s="157"/>
      <c r="FA98" s="157"/>
      <c r="FB98" s="157"/>
      <c r="FC98" s="157"/>
      <c r="FD98" s="157"/>
      <c r="FE98" s="157"/>
      <c r="FF98" s="157"/>
      <c r="FG98" s="157"/>
      <c r="FH98" s="157"/>
      <c r="FI98" s="157"/>
      <c r="FJ98" s="157"/>
      <c r="FK98" s="157"/>
      <c r="FL98" s="156"/>
      <c r="FM98" s="156"/>
      <c r="FN98" s="156"/>
      <c r="FO98" s="156"/>
      <c r="FP98" s="156"/>
      <c r="FQ98" s="46"/>
      <c r="FR98" s="46"/>
      <c r="FS98" s="41"/>
      <c r="FT98" s="42"/>
      <c r="FU98" s="156"/>
      <c r="FV98" s="156"/>
      <c r="FW98" s="156"/>
      <c r="FX98" s="156"/>
      <c r="FY98" s="156"/>
      <c r="FZ98" s="156"/>
      <c r="GA98" s="158"/>
      <c r="GB98" s="159"/>
      <c r="GC98" s="160"/>
      <c r="GD98" s="160"/>
      <c r="GE98" s="160"/>
      <c r="GF98" s="160"/>
      <c r="GG98" s="41"/>
      <c r="GH98" s="42"/>
      <c r="GI98" s="65"/>
      <c r="GJ98" s="65"/>
      <c r="GK98" s="65"/>
      <c r="GL98" s="148"/>
      <c r="GN98" s="156"/>
      <c r="GO98" s="156"/>
      <c r="GP98" s="156"/>
      <c r="GQ98" s="156"/>
      <c r="GR98" s="156"/>
      <c r="GS98" s="156"/>
      <c r="GT98" s="156"/>
      <c r="GU98" s="156"/>
    </row>
    <row r="99" spans="1:203" ht="3.75" customHeight="1">
      <c r="A99" s="513"/>
      <c r="B99" s="161"/>
      <c r="C99" s="153"/>
      <c r="D99" s="153"/>
      <c r="E99" s="162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4"/>
      <c r="AH99" s="164"/>
      <c r="AI99" s="164"/>
      <c r="AJ99" s="164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5"/>
      <c r="BC99" s="165"/>
      <c r="BD99" s="165"/>
      <c r="BE99" s="1037"/>
      <c r="BF99" s="1037"/>
      <c r="BG99" s="1037"/>
      <c r="BH99" s="1037"/>
      <c r="BI99" s="1037"/>
      <c r="BJ99" s="1037"/>
      <c r="BK99" s="1037"/>
      <c r="BL99" s="1037"/>
      <c r="BM99" s="1037"/>
      <c r="BN99" s="1037"/>
      <c r="BO99" s="1037"/>
      <c r="BP99" s="1037"/>
      <c r="BQ99" s="166"/>
      <c r="BR99" s="166"/>
      <c r="BS99" s="166"/>
      <c r="BT99" s="871"/>
      <c r="BU99" s="871"/>
      <c r="BV99" s="871"/>
      <c r="BW99" s="871"/>
      <c r="BX99" s="871"/>
      <c r="BY99" s="871"/>
      <c r="BZ99" s="871"/>
      <c r="CA99" s="871"/>
      <c r="CB99" s="871"/>
      <c r="CC99" s="167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9"/>
      <c r="CR99" s="86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70"/>
      <c r="EU99" s="170"/>
      <c r="EV99" s="170"/>
      <c r="EW99" s="170"/>
      <c r="EX99" s="170"/>
      <c r="EY99" s="170"/>
      <c r="EZ99" s="157"/>
      <c r="FA99" s="157"/>
      <c r="FB99" s="157"/>
      <c r="FC99" s="157"/>
      <c r="FD99" s="157"/>
      <c r="FE99" s="157"/>
      <c r="FF99" s="157"/>
      <c r="FG99" s="157"/>
      <c r="FH99" s="157"/>
      <c r="FI99" s="157"/>
      <c r="FJ99" s="157"/>
      <c r="FK99" s="157"/>
      <c r="FL99" s="13"/>
      <c r="FM99" s="13"/>
      <c r="FN99" s="13"/>
      <c r="FO99" s="13"/>
      <c r="FP99" s="13"/>
      <c r="FQ99" s="90"/>
      <c r="FR99" s="90"/>
      <c r="FS99" s="41"/>
      <c r="FT99" s="42"/>
      <c r="FU99" s="13"/>
      <c r="FV99" s="13"/>
      <c r="FW99" s="13"/>
      <c r="FX99" s="13"/>
      <c r="FY99" s="13"/>
      <c r="FZ99" s="13"/>
      <c r="GA99" s="91"/>
      <c r="GB99" s="92"/>
      <c r="GC99" s="93"/>
      <c r="GD99" s="93"/>
      <c r="GE99" s="93"/>
      <c r="GF99" s="93"/>
      <c r="GG99" s="41"/>
      <c r="GH99" s="42"/>
      <c r="GI99" s="65"/>
      <c r="GJ99" s="65"/>
      <c r="GK99" s="65"/>
      <c r="GL99" s="148"/>
      <c r="GM99" s="22"/>
      <c r="GN99" s="13"/>
      <c r="GO99" s="13"/>
      <c r="GP99" s="13"/>
      <c r="GQ99" s="13"/>
      <c r="GR99" s="13"/>
      <c r="GS99" s="13"/>
      <c r="GT99" s="13"/>
      <c r="GU99" s="13"/>
    </row>
    <row r="100" spans="1:203" ht="15">
      <c r="A100" s="513"/>
      <c r="B100" s="161"/>
      <c r="C100" s="153"/>
      <c r="D100" s="153"/>
      <c r="E100" s="171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25"/>
      <c r="AH100" s="25"/>
      <c r="AI100" s="25"/>
      <c r="AJ100" s="25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37"/>
      <c r="BC100" s="37"/>
      <c r="BD100" s="37"/>
      <c r="BE100" s="883" t="s">
        <v>5</v>
      </c>
      <c r="BF100" s="883"/>
      <c r="BG100" s="883"/>
      <c r="BH100" s="883"/>
      <c r="BI100" s="883"/>
      <c r="BJ100" s="883"/>
      <c r="BK100" s="883"/>
      <c r="BL100" s="883"/>
      <c r="BM100" s="883"/>
      <c r="BN100" s="883"/>
      <c r="BO100" s="883"/>
      <c r="BP100" s="883"/>
      <c r="BQ100" s="121"/>
      <c r="BR100" s="121"/>
      <c r="BS100" s="121"/>
      <c r="BT100" s="883" t="s">
        <v>6</v>
      </c>
      <c r="BU100" s="883"/>
      <c r="BV100" s="883"/>
      <c r="BW100" s="883"/>
      <c r="BX100" s="883"/>
      <c r="BY100" s="883"/>
      <c r="BZ100" s="883"/>
      <c r="CA100" s="883"/>
      <c r="CB100" s="883"/>
      <c r="CC100" s="173"/>
      <c r="CD100" s="867" t="s">
        <v>45</v>
      </c>
      <c r="CE100" s="867"/>
      <c r="CF100" s="867"/>
      <c r="CG100" s="867"/>
      <c r="CH100" s="867"/>
      <c r="CI100" s="867"/>
      <c r="CJ100" s="867"/>
      <c r="CK100" s="867"/>
      <c r="CL100" s="867"/>
      <c r="CM100" s="867"/>
      <c r="CN100" s="867"/>
      <c r="CO100" s="867"/>
      <c r="CP100" s="121"/>
      <c r="CQ100" s="169"/>
      <c r="CR100" s="86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70"/>
      <c r="EU100" s="170"/>
      <c r="EV100" s="170"/>
      <c r="EW100" s="170"/>
      <c r="EX100" s="170"/>
      <c r="EY100" s="170"/>
      <c r="EZ100" s="157"/>
      <c r="FA100" s="157"/>
      <c r="FB100" s="157"/>
      <c r="FC100" s="157"/>
      <c r="FD100" s="157"/>
      <c r="FE100" s="157"/>
      <c r="FF100" s="157"/>
      <c r="FG100" s="157"/>
      <c r="FH100" s="157"/>
      <c r="FI100" s="157"/>
      <c r="FJ100" s="157"/>
      <c r="FK100" s="157"/>
      <c r="FL100" s="13"/>
      <c r="FM100" s="13"/>
      <c r="FN100" s="13"/>
      <c r="FO100" s="13"/>
      <c r="FP100" s="13"/>
      <c r="FQ100" s="90"/>
      <c r="FR100" s="90"/>
      <c r="FS100" s="41"/>
      <c r="FT100" s="42"/>
      <c r="FU100" s="13"/>
      <c r="FV100" s="13"/>
      <c r="FW100" s="13"/>
      <c r="FX100" s="13"/>
      <c r="FY100" s="13"/>
      <c r="FZ100" s="13"/>
      <c r="GA100" s="91"/>
      <c r="GB100" s="92"/>
      <c r="GC100" s="93"/>
      <c r="GD100" s="93"/>
      <c r="GE100" s="93"/>
      <c r="GF100" s="93"/>
      <c r="GG100" s="41"/>
      <c r="GH100" s="42"/>
      <c r="GI100" s="65"/>
      <c r="GJ100" s="65"/>
      <c r="GK100" s="65"/>
      <c r="GL100" s="148"/>
      <c r="GM100" s="22"/>
      <c r="GN100" s="13"/>
      <c r="GO100" s="13"/>
      <c r="GP100" s="13"/>
      <c r="GQ100" s="13"/>
      <c r="GR100" s="13"/>
      <c r="GS100" s="13"/>
      <c r="GT100" s="13"/>
      <c r="GU100" s="13"/>
    </row>
    <row r="101" spans="1:203" ht="15.75">
      <c r="A101" s="513"/>
      <c r="B101" s="161"/>
      <c r="C101" s="153"/>
      <c r="D101" s="153"/>
      <c r="E101" s="1255" t="s">
        <v>189</v>
      </c>
      <c r="F101" s="1255"/>
      <c r="G101" s="1255"/>
      <c r="H101" s="1255"/>
      <c r="I101" s="1255"/>
      <c r="J101" s="1255"/>
      <c r="K101" s="1255"/>
      <c r="L101" s="1255"/>
      <c r="M101" s="1255"/>
      <c r="N101" s="1255"/>
      <c r="O101" s="1255"/>
      <c r="P101" s="1255"/>
      <c r="Q101" s="1255"/>
      <c r="R101" s="1255"/>
      <c r="S101" s="1255"/>
      <c r="T101" s="1255"/>
      <c r="U101" s="1255"/>
      <c r="V101" s="1255"/>
      <c r="W101" s="1255"/>
      <c r="X101" s="1255"/>
      <c r="Y101" s="1255"/>
      <c r="Z101" s="1255"/>
      <c r="AA101" s="1255"/>
      <c r="AB101" s="1255"/>
      <c r="AC101" s="1255"/>
      <c r="AD101" s="1255"/>
      <c r="AE101" s="1255"/>
      <c r="AF101" s="1255"/>
      <c r="AG101" s="1255"/>
      <c r="AH101" s="1255"/>
      <c r="AI101" s="1255"/>
      <c r="AJ101" s="25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37"/>
      <c r="BC101" s="37"/>
      <c r="BD101" s="37"/>
      <c r="BE101" s="121"/>
      <c r="BF101" s="121"/>
      <c r="BG101" s="1257">
        <f>BH232</f>
        <v>700</v>
      </c>
      <c r="BH101" s="1257"/>
      <c r="BI101" s="1257"/>
      <c r="BJ101" s="1257"/>
      <c r="BK101" s="1257"/>
      <c r="BL101" s="1257"/>
      <c r="BM101" s="1257"/>
      <c r="BN101" s="1257"/>
      <c r="BO101" s="1257"/>
      <c r="BP101" s="724"/>
      <c r="BQ101" s="724"/>
      <c r="BR101" s="724"/>
      <c r="BS101" s="724"/>
      <c r="BT101" s="1258">
        <f>BV232</f>
        <v>1200</v>
      </c>
      <c r="BU101" s="1258"/>
      <c r="BV101" s="1258"/>
      <c r="BW101" s="1258"/>
      <c r="BX101" s="1258"/>
      <c r="BY101" s="1258"/>
      <c r="BZ101" s="1258"/>
      <c r="CA101" s="1258"/>
      <c r="CB101" s="1258"/>
      <c r="CC101" s="722"/>
      <c r="CD101" s="724"/>
      <c r="CE101" s="724"/>
      <c r="CF101" s="724"/>
      <c r="CG101" s="1257">
        <f>+BG101+BT101</f>
        <v>1900</v>
      </c>
      <c r="CH101" s="1257"/>
      <c r="CI101" s="1257"/>
      <c r="CJ101" s="1257"/>
      <c r="CK101" s="1257"/>
      <c r="CL101" s="1257"/>
      <c r="CM101" s="1257"/>
      <c r="CN101" s="1257"/>
      <c r="CO101" s="1257"/>
      <c r="CP101" s="121"/>
      <c r="CQ101" s="169"/>
      <c r="CR101" s="86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70"/>
      <c r="EU101" s="170"/>
      <c r="EV101" s="170"/>
      <c r="EW101" s="170"/>
      <c r="EX101" s="170"/>
      <c r="EY101" s="170"/>
      <c r="EZ101" s="157"/>
      <c r="FA101" s="157"/>
      <c r="FB101" s="157"/>
      <c r="FC101" s="157"/>
      <c r="FD101" s="157"/>
      <c r="FE101" s="157"/>
      <c r="FF101" s="157"/>
      <c r="FG101" s="157"/>
      <c r="FH101" s="157"/>
      <c r="FI101" s="157"/>
      <c r="FJ101" s="157"/>
      <c r="FK101" s="157"/>
      <c r="FL101" s="13"/>
      <c r="FM101" s="13"/>
      <c r="FN101" s="13"/>
      <c r="FO101" s="13"/>
      <c r="FP101" s="13"/>
      <c r="FQ101" s="90"/>
      <c r="FR101" s="90"/>
      <c r="FS101" s="41"/>
      <c r="FT101" s="42"/>
      <c r="FU101" s="13"/>
      <c r="FV101" s="13"/>
      <c r="FW101" s="13"/>
      <c r="FX101" s="13"/>
      <c r="FY101" s="13"/>
      <c r="FZ101" s="13"/>
      <c r="GA101" s="91"/>
      <c r="GB101" s="92"/>
      <c r="GC101" s="93"/>
      <c r="GD101" s="93"/>
      <c r="GE101" s="93"/>
      <c r="GF101" s="93"/>
      <c r="GG101" s="41"/>
      <c r="GH101" s="42"/>
      <c r="GI101" s="65"/>
      <c r="GJ101" s="65"/>
      <c r="GK101" s="65"/>
      <c r="GL101" s="148"/>
      <c r="GM101" s="22"/>
      <c r="GN101" s="13"/>
      <c r="GO101" s="13"/>
      <c r="GP101" s="13"/>
      <c r="GQ101" s="13"/>
      <c r="GR101" s="13"/>
      <c r="GS101" s="13"/>
      <c r="GT101" s="13"/>
      <c r="GU101" s="13"/>
    </row>
    <row r="102" spans="1:203" ht="16.5" customHeight="1">
      <c r="A102" s="513"/>
      <c r="B102" s="161"/>
      <c r="C102" s="153"/>
      <c r="D102" s="153"/>
      <c r="E102" s="797" t="str">
        <f>E254</f>
        <v>QUOTA ATENEO SUPPORTO SERVIZI AMMINISTRATIVI </v>
      </c>
      <c r="F102" s="798"/>
      <c r="G102" s="798"/>
      <c r="H102" s="798"/>
      <c r="I102" s="798"/>
      <c r="J102" s="798"/>
      <c r="K102" s="798"/>
      <c r="L102" s="798"/>
      <c r="M102" s="798"/>
      <c r="N102" s="798"/>
      <c r="O102" s="798"/>
      <c r="P102" s="798"/>
      <c r="Q102" s="798"/>
      <c r="R102" s="798"/>
      <c r="S102" s="798"/>
      <c r="T102" s="798"/>
      <c r="U102" s="798"/>
      <c r="V102" s="798"/>
      <c r="W102" s="798"/>
      <c r="X102" s="798"/>
      <c r="Y102" s="798"/>
      <c r="Z102" s="798"/>
      <c r="AA102" s="798"/>
      <c r="AB102" s="798"/>
      <c r="AC102" s="798"/>
      <c r="AD102" s="798"/>
      <c r="AE102" s="798"/>
      <c r="AF102" s="798"/>
      <c r="AG102" s="798"/>
      <c r="AH102" s="798"/>
      <c r="AI102" s="798"/>
      <c r="AJ102" s="798"/>
      <c r="AK102" s="798"/>
      <c r="AL102" s="798"/>
      <c r="AM102" s="798"/>
      <c r="AN102" s="798"/>
      <c r="AO102" s="798"/>
      <c r="AP102" s="798"/>
      <c r="AQ102" s="798"/>
      <c r="AR102" s="798"/>
      <c r="AS102" s="798"/>
      <c r="AT102" s="798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6"/>
      <c r="BE102" s="176"/>
      <c r="BF102" s="101"/>
      <c r="BG102" s="803"/>
      <c r="BH102" s="803"/>
      <c r="BI102" s="803"/>
      <c r="BJ102" s="803"/>
      <c r="BK102" s="803"/>
      <c r="BL102" s="803"/>
      <c r="BM102" s="803"/>
      <c r="BN102" s="803"/>
      <c r="BO102" s="803"/>
      <c r="BP102" s="724"/>
      <c r="BQ102" s="724"/>
      <c r="BR102" s="724"/>
      <c r="BS102" s="724"/>
      <c r="BT102" s="803">
        <f>BT254</f>
        <v>0</v>
      </c>
      <c r="BU102" s="803"/>
      <c r="BV102" s="803"/>
      <c r="BW102" s="803"/>
      <c r="BX102" s="803"/>
      <c r="BY102" s="803"/>
      <c r="BZ102" s="803"/>
      <c r="CA102" s="803"/>
      <c r="CB102" s="803"/>
      <c r="CC102" s="722"/>
      <c r="CD102" s="724"/>
      <c r="CE102" s="724"/>
      <c r="CF102" s="724"/>
      <c r="CG102" s="803">
        <f>CG254</f>
        <v>0</v>
      </c>
      <c r="CH102" s="803"/>
      <c r="CI102" s="803"/>
      <c r="CJ102" s="803"/>
      <c r="CK102" s="803"/>
      <c r="CL102" s="803"/>
      <c r="CM102" s="803"/>
      <c r="CN102" s="803"/>
      <c r="CO102" s="803"/>
      <c r="CP102" s="111"/>
      <c r="CQ102" s="169"/>
      <c r="CR102" s="86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70"/>
      <c r="EU102" s="170"/>
      <c r="EV102" s="170"/>
      <c r="EW102" s="170"/>
      <c r="EX102" s="170"/>
      <c r="EY102" s="170"/>
      <c r="EZ102" s="157"/>
      <c r="FA102" s="157"/>
      <c r="FB102" s="157"/>
      <c r="FC102" s="157"/>
      <c r="FD102" s="157"/>
      <c r="FE102" s="157"/>
      <c r="FF102" s="157"/>
      <c r="FG102" s="157"/>
      <c r="FH102" s="157"/>
      <c r="FI102" s="157"/>
      <c r="FJ102" s="157"/>
      <c r="FK102" s="157"/>
      <c r="FL102" s="13"/>
      <c r="FM102" s="13"/>
      <c r="FN102" s="13"/>
      <c r="FO102" s="13"/>
      <c r="FP102" s="13"/>
      <c r="FQ102" s="90"/>
      <c r="FR102" s="90"/>
      <c r="FS102" s="41"/>
      <c r="FT102" s="42"/>
      <c r="FU102" s="13"/>
      <c r="FV102" s="13"/>
      <c r="FW102" s="13"/>
      <c r="FX102" s="13"/>
      <c r="FY102" s="13"/>
      <c r="FZ102" s="13"/>
      <c r="GA102" s="91"/>
      <c r="GB102" s="92"/>
      <c r="GC102" s="93"/>
      <c r="GD102" s="93"/>
      <c r="GE102" s="93"/>
      <c r="GF102" s="93"/>
      <c r="GG102" s="41"/>
      <c r="GH102" s="42"/>
      <c r="GI102" s="65"/>
      <c r="GJ102" s="65"/>
      <c r="GK102" s="65"/>
      <c r="GL102" s="148"/>
      <c r="GM102" s="22"/>
      <c r="GN102" s="13"/>
      <c r="GO102" s="13"/>
      <c r="GP102" s="13"/>
      <c r="GQ102" s="13"/>
      <c r="GR102" s="13"/>
      <c r="GS102" s="13"/>
      <c r="GT102" s="13"/>
      <c r="GU102" s="13"/>
    </row>
    <row r="103" spans="1:203" ht="16.5" customHeight="1">
      <c r="A103" s="513"/>
      <c r="B103" s="178"/>
      <c r="C103" s="153"/>
      <c r="D103" s="153"/>
      <c r="E103" s="797" t="str">
        <f>E255</f>
        <v>AUTOFINANZIAMENTO ATENEO</v>
      </c>
      <c r="F103" s="798"/>
      <c r="G103" s="798"/>
      <c r="H103" s="798"/>
      <c r="I103" s="798"/>
      <c r="J103" s="798"/>
      <c r="K103" s="798"/>
      <c r="L103" s="798"/>
      <c r="M103" s="798"/>
      <c r="N103" s="798"/>
      <c r="O103" s="798"/>
      <c r="P103" s="798"/>
      <c r="Q103" s="798"/>
      <c r="R103" s="798"/>
      <c r="S103" s="798"/>
      <c r="T103" s="798"/>
      <c r="U103" s="798"/>
      <c r="V103" s="798"/>
      <c r="W103" s="798"/>
      <c r="X103" s="798"/>
      <c r="Y103" s="798"/>
      <c r="Z103" s="798"/>
      <c r="AA103" s="798"/>
      <c r="AB103" s="798"/>
      <c r="AC103" s="798"/>
      <c r="AD103" s="798"/>
      <c r="AE103" s="798"/>
      <c r="AF103" s="798"/>
      <c r="AG103" s="798"/>
      <c r="AH103" s="798"/>
      <c r="AI103" s="798"/>
      <c r="AJ103" s="721"/>
      <c r="AK103" s="720"/>
      <c r="AL103" s="720"/>
      <c r="AM103" s="720"/>
      <c r="AN103" s="720"/>
      <c r="AO103" s="720"/>
      <c r="AP103" s="720"/>
      <c r="AQ103" s="720"/>
      <c r="AR103" s="720"/>
      <c r="AS103" s="721"/>
      <c r="AT103" s="722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11"/>
      <c r="BE103" s="111"/>
      <c r="BF103" s="111"/>
      <c r="BG103" s="791">
        <f>BG255</f>
        <v>1400</v>
      </c>
      <c r="BH103" s="791"/>
      <c r="BI103" s="791"/>
      <c r="BJ103" s="791"/>
      <c r="BK103" s="791"/>
      <c r="BL103" s="791"/>
      <c r="BM103" s="791"/>
      <c r="BN103" s="791"/>
      <c r="BO103" s="791"/>
      <c r="BP103" s="722"/>
      <c r="BQ103" s="722"/>
      <c r="BR103" s="722"/>
      <c r="BS103" s="722"/>
      <c r="BT103" s="791">
        <f>BT240</f>
        <v>2400</v>
      </c>
      <c r="BU103" s="791"/>
      <c r="BV103" s="791"/>
      <c r="BW103" s="791"/>
      <c r="BX103" s="791"/>
      <c r="BY103" s="791"/>
      <c r="BZ103" s="791"/>
      <c r="CA103" s="791"/>
      <c r="CB103" s="791"/>
      <c r="CC103" s="722"/>
      <c r="CD103" s="724"/>
      <c r="CE103" s="724"/>
      <c r="CF103" s="724"/>
      <c r="CG103" s="791">
        <f>BG103+BT103</f>
        <v>3800</v>
      </c>
      <c r="CH103" s="791"/>
      <c r="CI103" s="791"/>
      <c r="CJ103" s="791"/>
      <c r="CK103" s="791"/>
      <c r="CL103" s="791"/>
      <c r="CM103" s="791"/>
      <c r="CN103" s="791"/>
      <c r="CO103" s="791"/>
      <c r="CP103" s="111"/>
      <c r="CQ103" s="182"/>
      <c r="CR103" s="86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70"/>
      <c r="EU103" s="170"/>
      <c r="EV103" s="170"/>
      <c r="EW103" s="170"/>
      <c r="EX103" s="170"/>
      <c r="EY103" s="170"/>
      <c r="EZ103" s="157"/>
      <c r="FA103" s="157"/>
      <c r="FB103" s="157"/>
      <c r="FC103" s="157"/>
      <c r="FD103" s="157"/>
      <c r="FE103" s="157"/>
      <c r="FF103" s="157"/>
      <c r="FG103" s="157"/>
      <c r="FH103" s="157"/>
      <c r="FI103" s="157"/>
      <c r="FJ103" s="157"/>
      <c r="FK103" s="157"/>
      <c r="FL103" s="13"/>
      <c r="FM103" s="13"/>
      <c r="FN103" s="13"/>
      <c r="FO103" s="13"/>
      <c r="FP103" s="13"/>
      <c r="FQ103" s="90"/>
      <c r="FR103" s="90"/>
      <c r="FS103" s="41"/>
      <c r="FT103" s="42"/>
      <c r="FU103" s="13"/>
      <c r="FV103" s="13"/>
      <c r="FW103" s="13"/>
      <c r="FX103" s="13"/>
      <c r="FY103" s="13"/>
      <c r="FZ103" s="13"/>
      <c r="GA103" s="91"/>
      <c r="GB103" s="92"/>
      <c r="GC103" s="93"/>
      <c r="GD103" s="93"/>
      <c r="GE103" s="93"/>
      <c r="GF103" s="93"/>
      <c r="GG103" s="41"/>
      <c r="GH103" s="42"/>
      <c r="GI103" s="65"/>
      <c r="GJ103" s="65"/>
      <c r="GK103" s="65"/>
      <c r="GL103" s="148"/>
      <c r="GM103" s="22"/>
      <c r="GN103" s="13"/>
      <c r="GO103" s="13"/>
      <c r="GP103" s="13"/>
      <c r="GQ103" s="13"/>
      <c r="GR103" s="13"/>
      <c r="GS103" s="13"/>
      <c r="GT103" s="13"/>
      <c r="GU103" s="13"/>
    </row>
    <row r="104" spans="1:203" ht="16.5" customHeight="1">
      <c r="A104" s="513"/>
      <c r="B104" s="178"/>
      <c r="C104" s="153"/>
      <c r="D104" s="153"/>
      <c r="E104" s="797" t="str">
        <f>E256</f>
        <v>FONDO DI RICERCA DI ATENEO</v>
      </c>
      <c r="F104" s="798"/>
      <c r="G104" s="798"/>
      <c r="H104" s="798"/>
      <c r="I104" s="798"/>
      <c r="J104" s="798"/>
      <c r="K104" s="798"/>
      <c r="L104" s="798"/>
      <c r="M104" s="798"/>
      <c r="N104" s="798"/>
      <c r="O104" s="798"/>
      <c r="P104" s="798"/>
      <c r="Q104" s="798"/>
      <c r="R104" s="798"/>
      <c r="S104" s="798"/>
      <c r="T104" s="798"/>
      <c r="U104" s="798"/>
      <c r="V104" s="798"/>
      <c r="W104" s="798"/>
      <c r="X104" s="798"/>
      <c r="Y104" s="798"/>
      <c r="Z104" s="798"/>
      <c r="AA104" s="798"/>
      <c r="AB104" s="798"/>
      <c r="AC104" s="798"/>
      <c r="AD104" s="798"/>
      <c r="AE104" s="798"/>
      <c r="AF104" s="798"/>
      <c r="AG104" s="798"/>
      <c r="AH104" s="798"/>
      <c r="AI104" s="798"/>
      <c r="AJ104" s="721"/>
      <c r="AK104" s="720"/>
      <c r="AL104" s="720"/>
      <c r="AM104" s="720"/>
      <c r="AN104" s="720"/>
      <c r="AO104" s="720"/>
      <c r="AP104" s="720"/>
      <c r="AQ104" s="720"/>
      <c r="AR104" s="720"/>
      <c r="AS104" s="721"/>
      <c r="AT104" s="722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11"/>
      <c r="BE104" s="111"/>
      <c r="BF104" s="111"/>
      <c r="BG104" s="791">
        <f>BG256</f>
        <v>1400</v>
      </c>
      <c r="BH104" s="791"/>
      <c r="BI104" s="791"/>
      <c r="BJ104" s="791"/>
      <c r="BK104" s="791"/>
      <c r="BL104" s="791"/>
      <c r="BM104" s="791"/>
      <c r="BN104" s="791"/>
      <c r="BO104" s="791"/>
      <c r="BP104" s="722"/>
      <c r="BQ104" s="722"/>
      <c r="BR104" s="722"/>
      <c r="BS104" s="722"/>
      <c r="BT104" s="791">
        <f>BT241</f>
        <v>2400</v>
      </c>
      <c r="BU104" s="791"/>
      <c r="BV104" s="791"/>
      <c r="BW104" s="791"/>
      <c r="BX104" s="791"/>
      <c r="BY104" s="791"/>
      <c r="BZ104" s="791"/>
      <c r="CA104" s="791"/>
      <c r="CB104" s="791"/>
      <c r="CC104" s="722"/>
      <c r="CD104" s="724"/>
      <c r="CE104" s="724"/>
      <c r="CF104" s="724"/>
      <c r="CG104" s="791">
        <f>BG104+BT104</f>
        <v>3800</v>
      </c>
      <c r="CH104" s="791"/>
      <c r="CI104" s="791"/>
      <c r="CJ104" s="791"/>
      <c r="CK104" s="791"/>
      <c r="CL104" s="791"/>
      <c r="CM104" s="791"/>
      <c r="CN104" s="791"/>
      <c r="CO104" s="791"/>
      <c r="CP104" s="111"/>
      <c r="CQ104" s="182"/>
      <c r="CR104" s="86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70"/>
      <c r="EU104" s="170"/>
      <c r="EV104" s="170"/>
      <c r="EW104" s="170"/>
      <c r="EX104" s="170"/>
      <c r="EY104" s="170"/>
      <c r="EZ104" s="157"/>
      <c r="FA104" s="157"/>
      <c r="FB104" s="157"/>
      <c r="FC104" s="157"/>
      <c r="FD104" s="157"/>
      <c r="FE104" s="157"/>
      <c r="FF104" s="157"/>
      <c r="FG104" s="157"/>
      <c r="FH104" s="157"/>
      <c r="FI104" s="157"/>
      <c r="FJ104" s="157"/>
      <c r="FK104" s="157"/>
      <c r="FL104" s="13"/>
      <c r="FM104" s="13"/>
      <c r="FN104" s="13"/>
      <c r="FO104" s="13"/>
      <c r="FP104" s="13"/>
      <c r="FQ104" s="90"/>
      <c r="FR104" s="90"/>
      <c r="FS104" s="41"/>
      <c r="FT104" s="42"/>
      <c r="FU104" s="13"/>
      <c r="FV104" s="13"/>
      <c r="FW104" s="13"/>
      <c r="FX104" s="13"/>
      <c r="FY104" s="13"/>
      <c r="FZ104" s="13"/>
      <c r="GA104" s="91"/>
      <c r="GB104" s="92"/>
      <c r="GC104" s="93"/>
      <c r="GD104" s="93"/>
      <c r="GE104" s="93"/>
      <c r="GF104" s="93"/>
      <c r="GG104" s="41"/>
      <c r="GH104" s="42"/>
      <c r="GI104" s="65"/>
      <c r="GJ104" s="65"/>
      <c r="GK104" s="65"/>
      <c r="GL104" s="148"/>
      <c r="GM104" s="22"/>
      <c r="GN104" s="13"/>
      <c r="GO104" s="13"/>
      <c r="GP104" s="13"/>
      <c r="GQ104" s="13"/>
      <c r="GR104" s="13"/>
      <c r="GS104" s="13"/>
      <c r="GT104" s="13"/>
      <c r="GU104" s="13"/>
    </row>
    <row r="105" spans="1:203" ht="16.5" customHeight="1">
      <c r="A105" s="513"/>
      <c r="B105" s="178"/>
      <c r="C105" s="153"/>
      <c r="D105" s="153"/>
      <c r="E105" s="797" t="str">
        <f>E257</f>
        <v>FONDO INCENTIVAZIONE PERSONALE  TECNICO AMM.VO</v>
      </c>
      <c r="F105" s="798"/>
      <c r="G105" s="798"/>
      <c r="H105" s="798"/>
      <c r="I105" s="798"/>
      <c r="J105" s="798"/>
      <c r="K105" s="798"/>
      <c r="L105" s="798"/>
      <c r="M105" s="798"/>
      <c r="N105" s="798"/>
      <c r="O105" s="798"/>
      <c r="P105" s="798"/>
      <c r="Q105" s="798"/>
      <c r="R105" s="798"/>
      <c r="S105" s="798"/>
      <c r="T105" s="798"/>
      <c r="U105" s="798"/>
      <c r="V105" s="798"/>
      <c r="W105" s="798"/>
      <c r="X105" s="798"/>
      <c r="Y105" s="798"/>
      <c r="Z105" s="798"/>
      <c r="AA105" s="798"/>
      <c r="AB105" s="798"/>
      <c r="AC105" s="798"/>
      <c r="AD105" s="798"/>
      <c r="AE105" s="798"/>
      <c r="AF105" s="798"/>
      <c r="AG105" s="798"/>
      <c r="AH105" s="798"/>
      <c r="AI105" s="798"/>
      <c r="AJ105" s="798"/>
      <c r="AK105" s="798"/>
      <c r="AL105" s="798"/>
      <c r="AM105" s="798"/>
      <c r="AN105" s="798"/>
      <c r="AO105" s="798"/>
      <c r="AP105" s="798"/>
      <c r="AQ105" s="798"/>
      <c r="AR105" s="798"/>
      <c r="AS105" s="798"/>
      <c r="AT105" s="722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11"/>
      <c r="BE105" s="111"/>
      <c r="BF105" s="111"/>
      <c r="BG105" s="791">
        <f>BG257</f>
        <v>350</v>
      </c>
      <c r="BH105" s="791"/>
      <c r="BI105" s="791"/>
      <c r="BJ105" s="791"/>
      <c r="BK105" s="791"/>
      <c r="BL105" s="791"/>
      <c r="BM105" s="791"/>
      <c r="BN105" s="791"/>
      <c r="BO105" s="791"/>
      <c r="BP105" s="722"/>
      <c r="BQ105" s="722"/>
      <c r="BR105" s="722"/>
      <c r="BS105" s="722"/>
      <c r="BT105" s="791">
        <f>BT242</f>
        <v>600</v>
      </c>
      <c r="BU105" s="791"/>
      <c r="BV105" s="791"/>
      <c r="BW105" s="791"/>
      <c r="BX105" s="791"/>
      <c r="BY105" s="791"/>
      <c r="BZ105" s="791"/>
      <c r="CA105" s="791"/>
      <c r="CB105" s="791"/>
      <c r="CC105" s="722"/>
      <c r="CD105" s="724"/>
      <c r="CE105" s="724"/>
      <c r="CF105" s="724"/>
      <c r="CG105" s="791">
        <f>BG105+BT105</f>
        <v>950</v>
      </c>
      <c r="CH105" s="791"/>
      <c r="CI105" s="791"/>
      <c r="CJ105" s="791"/>
      <c r="CK105" s="791"/>
      <c r="CL105" s="791"/>
      <c r="CM105" s="791"/>
      <c r="CN105" s="791"/>
      <c r="CO105" s="791"/>
      <c r="CP105" s="111"/>
      <c r="CQ105" s="182"/>
      <c r="CR105" s="86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70"/>
      <c r="EU105" s="170"/>
      <c r="EV105" s="170"/>
      <c r="EW105" s="170"/>
      <c r="EX105" s="170"/>
      <c r="EY105" s="170"/>
      <c r="EZ105" s="157"/>
      <c r="FA105" s="157"/>
      <c r="FB105" s="157"/>
      <c r="FC105" s="157"/>
      <c r="FD105" s="157"/>
      <c r="FE105" s="157"/>
      <c r="FF105" s="157"/>
      <c r="FG105" s="157"/>
      <c r="FH105" s="157"/>
      <c r="FI105" s="157"/>
      <c r="FJ105" s="157"/>
      <c r="FK105" s="157"/>
      <c r="FL105" s="13"/>
      <c r="FM105" s="13"/>
      <c r="FN105" s="13"/>
      <c r="FO105" s="13"/>
      <c r="FP105" s="13"/>
      <c r="FQ105" s="90"/>
      <c r="FR105" s="90"/>
      <c r="FS105" s="41"/>
      <c r="FT105" s="42"/>
      <c r="FU105" s="13"/>
      <c r="FV105" s="13"/>
      <c r="FW105" s="13"/>
      <c r="FX105" s="13"/>
      <c r="FY105" s="13"/>
      <c r="FZ105" s="13"/>
      <c r="GA105" s="91"/>
      <c r="GB105" s="92"/>
      <c r="GC105" s="93"/>
      <c r="GD105" s="93"/>
      <c r="GE105" s="93"/>
      <c r="GF105" s="93"/>
      <c r="GG105" s="41"/>
      <c r="GH105" s="42"/>
      <c r="GI105" s="65"/>
      <c r="GJ105" s="65"/>
      <c r="GK105" s="65"/>
      <c r="GL105" s="148"/>
      <c r="GM105" s="22"/>
      <c r="GN105" s="13"/>
      <c r="GO105" s="13"/>
      <c r="GP105" s="13"/>
      <c r="GQ105" s="13"/>
      <c r="GR105" s="13"/>
      <c r="GS105" s="13"/>
      <c r="GT105" s="13"/>
      <c r="GU105" s="13"/>
    </row>
    <row r="106" spans="1:203" ht="6" customHeight="1">
      <c r="A106" s="513"/>
      <c r="B106" s="178"/>
      <c r="C106" s="153"/>
      <c r="D106" s="153"/>
      <c r="E106" s="174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11"/>
      <c r="BE106" s="111"/>
      <c r="BF106" s="111"/>
      <c r="BG106" s="722"/>
      <c r="BH106" s="722"/>
      <c r="BI106" s="722"/>
      <c r="BJ106" s="722"/>
      <c r="BK106" s="722"/>
      <c r="BL106" s="722"/>
      <c r="BM106" s="722"/>
      <c r="BN106" s="722"/>
      <c r="BO106" s="722"/>
      <c r="BP106" s="722"/>
      <c r="BQ106" s="722"/>
      <c r="BR106" s="722"/>
      <c r="BS106" s="722"/>
      <c r="BT106" s="722"/>
      <c r="BU106" s="722"/>
      <c r="BV106" s="722"/>
      <c r="BW106" s="722"/>
      <c r="BX106" s="722"/>
      <c r="BY106" s="722"/>
      <c r="BZ106" s="722"/>
      <c r="CA106" s="722"/>
      <c r="CB106" s="722"/>
      <c r="CC106" s="722"/>
      <c r="CD106" s="722"/>
      <c r="CE106" s="722"/>
      <c r="CF106" s="722"/>
      <c r="CG106" s="722"/>
      <c r="CH106" s="722"/>
      <c r="CI106" s="722"/>
      <c r="CJ106" s="722"/>
      <c r="CK106" s="722"/>
      <c r="CL106" s="722"/>
      <c r="CM106" s="722"/>
      <c r="CN106" s="722"/>
      <c r="CO106" s="722"/>
      <c r="CP106" s="111"/>
      <c r="CQ106" s="182"/>
      <c r="CR106" s="86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70"/>
      <c r="EU106" s="170"/>
      <c r="EV106" s="170"/>
      <c r="EW106" s="170"/>
      <c r="EX106" s="170"/>
      <c r="EY106" s="170"/>
      <c r="EZ106" s="157"/>
      <c r="FA106" s="157"/>
      <c r="FB106" s="157"/>
      <c r="FC106" s="157"/>
      <c r="FD106" s="157"/>
      <c r="FE106" s="157"/>
      <c r="FF106" s="157"/>
      <c r="FG106" s="157"/>
      <c r="FH106" s="157"/>
      <c r="FI106" s="157"/>
      <c r="FJ106" s="157"/>
      <c r="FK106" s="157"/>
      <c r="FL106" s="13"/>
      <c r="FM106" s="13"/>
      <c r="FN106" s="13"/>
      <c r="FO106" s="13"/>
      <c r="FP106" s="13"/>
      <c r="FQ106" s="90"/>
      <c r="FR106" s="90"/>
      <c r="FS106" s="41"/>
      <c r="FT106" s="42"/>
      <c r="FU106" s="13"/>
      <c r="FV106" s="13"/>
      <c r="FW106" s="13"/>
      <c r="FX106" s="13"/>
      <c r="FY106" s="13"/>
      <c r="FZ106" s="13"/>
      <c r="GA106" s="91"/>
      <c r="GB106" s="92"/>
      <c r="GC106" s="93"/>
      <c r="GD106" s="93"/>
      <c r="GE106" s="93"/>
      <c r="GF106" s="93"/>
      <c r="GG106" s="41"/>
      <c r="GH106" s="42"/>
      <c r="GI106" s="65"/>
      <c r="GJ106" s="65"/>
      <c r="GK106" s="65"/>
      <c r="GL106" s="148"/>
      <c r="GM106" s="22"/>
      <c r="GN106" s="13"/>
      <c r="GO106" s="13"/>
      <c r="GP106" s="13"/>
      <c r="GQ106" s="13"/>
      <c r="GR106" s="13"/>
      <c r="GS106" s="13"/>
      <c r="GT106" s="13"/>
      <c r="GU106" s="13"/>
    </row>
    <row r="107" spans="1:203" ht="15.75" customHeight="1">
      <c r="A107" s="513"/>
      <c r="B107" s="178"/>
      <c r="C107" s="153"/>
      <c r="D107" s="153"/>
      <c r="E107" s="183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746" t="str">
        <f>AA244</f>
        <v>QUOTE DA TRASFERIRE ALL' ATENEO ART. 4  LETT. B), C) e C1)</v>
      </c>
      <c r="X107" s="746"/>
      <c r="Y107" s="746"/>
      <c r="Z107" s="746"/>
      <c r="AA107" s="746"/>
      <c r="AB107" s="746"/>
      <c r="AC107" s="746"/>
      <c r="AD107" s="746"/>
      <c r="AE107" s="746"/>
      <c r="AF107" s="746"/>
      <c r="AG107" s="746"/>
      <c r="AH107" s="746"/>
      <c r="AI107" s="746"/>
      <c r="AJ107" s="746"/>
      <c r="AK107" s="746"/>
      <c r="AL107" s="746"/>
      <c r="AM107" s="746"/>
      <c r="AN107" s="746"/>
      <c r="AO107" s="746"/>
      <c r="AP107" s="746"/>
      <c r="AQ107" s="746"/>
      <c r="AR107" s="746"/>
      <c r="AS107" s="746"/>
      <c r="AT107" s="746"/>
      <c r="AU107" s="746"/>
      <c r="AV107" s="746"/>
      <c r="AW107" s="746"/>
      <c r="AX107" s="746"/>
      <c r="AY107" s="746"/>
      <c r="AZ107" s="746"/>
      <c r="BA107" s="746"/>
      <c r="BB107" s="746"/>
      <c r="BC107" s="746"/>
      <c r="BD107" s="746"/>
      <c r="BE107" s="186"/>
      <c r="BF107" s="186"/>
      <c r="BG107" s="808">
        <f>BG102+BG103+BG104+BG105</f>
        <v>3150</v>
      </c>
      <c r="BH107" s="808"/>
      <c r="BI107" s="808"/>
      <c r="BJ107" s="808"/>
      <c r="BK107" s="808"/>
      <c r="BL107" s="808"/>
      <c r="BM107" s="808"/>
      <c r="BN107" s="808"/>
      <c r="BO107" s="808"/>
      <c r="BP107" s="723"/>
      <c r="BQ107" s="723"/>
      <c r="BR107" s="723"/>
      <c r="BS107" s="723"/>
      <c r="BT107" s="808">
        <f>BT102+BT103+BT104+BT105</f>
        <v>5400</v>
      </c>
      <c r="BU107" s="808"/>
      <c r="BV107" s="808"/>
      <c r="BW107" s="808"/>
      <c r="BX107" s="808"/>
      <c r="BY107" s="808"/>
      <c r="BZ107" s="808"/>
      <c r="CA107" s="808"/>
      <c r="CB107" s="808"/>
      <c r="CC107" s="723"/>
      <c r="CD107" s="723"/>
      <c r="CE107" s="723"/>
      <c r="CF107" s="723"/>
      <c r="CG107" s="808">
        <f>CG102+CG103+CG104+CG105</f>
        <v>8550</v>
      </c>
      <c r="CH107" s="808"/>
      <c r="CI107" s="808"/>
      <c r="CJ107" s="808"/>
      <c r="CK107" s="808"/>
      <c r="CL107" s="808"/>
      <c r="CM107" s="808"/>
      <c r="CN107" s="808"/>
      <c r="CO107" s="808"/>
      <c r="CP107" s="186"/>
      <c r="CQ107" s="188"/>
      <c r="CR107" s="86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70"/>
      <c r="EU107" s="170"/>
      <c r="EV107" s="170"/>
      <c r="EW107" s="170"/>
      <c r="EX107" s="170"/>
      <c r="EY107" s="170"/>
      <c r="EZ107" s="157"/>
      <c r="FA107" s="157"/>
      <c r="FB107" s="157"/>
      <c r="FC107" s="157"/>
      <c r="FD107" s="157"/>
      <c r="FE107" s="157"/>
      <c r="FF107" s="157"/>
      <c r="FG107" s="157"/>
      <c r="FH107" s="157"/>
      <c r="FI107" s="157"/>
      <c r="FJ107" s="157"/>
      <c r="FK107" s="157"/>
      <c r="FL107" s="13"/>
      <c r="FM107" s="13"/>
      <c r="FN107" s="13"/>
      <c r="FO107" s="13"/>
      <c r="FP107" s="13"/>
      <c r="FQ107" s="90"/>
      <c r="FR107" s="90"/>
      <c r="FS107" s="41"/>
      <c r="FT107" s="42"/>
      <c r="FU107" s="13"/>
      <c r="FV107" s="13"/>
      <c r="FW107" s="13"/>
      <c r="FX107" s="13"/>
      <c r="FY107" s="13"/>
      <c r="FZ107" s="13"/>
      <c r="GA107" s="91"/>
      <c r="GB107" s="92"/>
      <c r="GC107" s="93"/>
      <c r="GD107" s="93"/>
      <c r="GE107" s="93"/>
      <c r="GF107" s="93"/>
      <c r="GG107" s="41"/>
      <c r="GH107" s="42"/>
      <c r="GI107" s="65"/>
      <c r="GJ107" s="65"/>
      <c r="GK107" s="65"/>
      <c r="GL107" s="148"/>
      <c r="GM107" s="22"/>
      <c r="GN107" s="13"/>
      <c r="GO107" s="13"/>
      <c r="GP107" s="13"/>
      <c r="GQ107" s="13"/>
      <c r="GR107" s="13"/>
      <c r="GS107" s="13"/>
      <c r="GT107" s="13"/>
      <c r="GU107" s="13"/>
    </row>
    <row r="108" spans="1:203" ht="16.5" thickBot="1">
      <c r="A108" s="513"/>
      <c r="B108" s="178"/>
      <c r="C108" s="153"/>
      <c r="D108" s="153"/>
      <c r="E108" s="812" t="str">
        <f>E260</f>
        <v>AUTOFINANZIAMENTO  DIPARTIMENTO</v>
      </c>
      <c r="F108" s="812"/>
      <c r="G108" s="812"/>
      <c r="H108" s="812"/>
      <c r="I108" s="812"/>
      <c r="J108" s="812"/>
      <c r="K108" s="812"/>
      <c r="L108" s="812"/>
      <c r="M108" s="812"/>
      <c r="N108" s="812"/>
      <c r="O108" s="812"/>
      <c r="P108" s="812"/>
      <c r="Q108" s="812"/>
      <c r="R108" s="812"/>
      <c r="S108" s="812"/>
      <c r="T108" s="812"/>
      <c r="U108" s="812"/>
      <c r="V108" s="812"/>
      <c r="W108" s="812"/>
      <c r="X108" s="812"/>
      <c r="Y108" s="812"/>
      <c r="Z108" s="812"/>
      <c r="AA108" s="812"/>
      <c r="AB108" s="812"/>
      <c r="AC108" s="812"/>
      <c r="AD108" s="812"/>
      <c r="AE108" s="812"/>
      <c r="AF108" s="812"/>
      <c r="AG108" s="812"/>
      <c r="AH108" s="812"/>
      <c r="AI108" s="812"/>
      <c r="AJ108" s="179"/>
      <c r="AK108" s="175"/>
      <c r="AL108" s="175"/>
      <c r="AM108" s="175"/>
      <c r="AN108" s="175"/>
      <c r="AO108" s="175"/>
      <c r="AP108" s="175"/>
      <c r="AQ108" s="175"/>
      <c r="AR108" s="175"/>
      <c r="AS108" s="179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11"/>
      <c r="BE108" s="111"/>
      <c r="BF108" s="111"/>
      <c r="BG108" s="806">
        <f aca="true" t="shared" si="7" ref="BG108:BG113">BG260</f>
        <v>350</v>
      </c>
      <c r="BH108" s="806"/>
      <c r="BI108" s="806"/>
      <c r="BJ108" s="806"/>
      <c r="BK108" s="806"/>
      <c r="BL108" s="806"/>
      <c r="BM108" s="806"/>
      <c r="BN108" s="806"/>
      <c r="BO108" s="806"/>
      <c r="BP108" s="722"/>
      <c r="BQ108" s="722"/>
      <c r="BR108" s="722"/>
      <c r="BS108" s="722"/>
      <c r="BT108" s="806">
        <f>BT245</f>
        <v>600</v>
      </c>
      <c r="BU108" s="806"/>
      <c r="BV108" s="806"/>
      <c r="BW108" s="806"/>
      <c r="BX108" s="806"/>
      <c r="BY108" s="806"/>
      <c r="BZ108" s="806"/>
      <c r="CA108" s="806"/>
      <c r="CB108" s="806"/>
      <c r="CC108" s="722"/>
      <c r="CD108" s="722"/>
      <c r="CE108" s="722"/>
      <c r="CF108" s="722"/>
      <c r="CG108" s="806">
        <f>BG108+BT108</f>
        <v>950</v>
      </c>
      <c r="CH108" s="806"/>
      <c r="CI108" s="806"/>
      <c r="CJ108" s="806"/>
      <c r="CK108" s="806"/>
      <c r="CL108" s="806"/>
      <c r="CM108" s="806"/>
      <c r="CN108" s="806"/>
      <c r="CO108" s="806"/>
      <c r="CP108" s="111"/>
      <c r="CQ108" s="182"/>
      <c r="CR108" s="86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70"/>
      <c r="EU108" s="170"/>
      <c r="EV108" s="170"/>
      <c r="EW108" s="170"/>
      <c r="EX108" s="170"/>
      <c r="EY108" s="170"/>
      <c r="EZ108" s="157"/>
      <c r="FA108" s="157"/>
      <c r="FB108" s="157"/>
      <c r="FC108" s="157"/>
      <c r="FD108" s="157"/>
      <c r="FE108" s="157"/>
      <c r="FF108" s="157"/>
      <c r="FG108" s="157"/>
      <c r="FH108" s="157"/>
      <c r="FI108" s="157"/>
      <c r="FJ108" s="157"/>
      <c r="FK108" s="157"/>
      <c r="FL108" s="13"/>
      <c r="FM108" s="13"/>
      <c r="FN108" s="13"/>
      <c r="FO108" s="13"/>
      <c r="FP108" s="13"/>
      <c r="FQ108" s="90"/>
      <c r="FR108" s="90"/>
      <c r="FS108" s="41"/>
      <c r="FT108" s="42"/>
      <c r="FU108" s="13"/>
      <c r="FV108" s="13"/>
      <c r="FW108" s="13"/>
      <c r="FX108" s="13"/>
      <c r="FY108" s="13"/>
      <c r="FZ108" s="13"/>
      <c r="GA108" s="91"/>
      <c r="GB108" s="92"/>
      <c r="GC108" s="93"/>
      <c r="GD108" s="93"/>
      <c r="GE108" s="93"/>
      <c r="GF108" s="93"/>
      <c r="GG108" s="41"/>
      <c r="GH108" s="42"/>
      <c r="GI108" s="65"/>
      <c r="GJ108" s="65"/>
      <c r="GK108" s="65"/>
      <c r="GL108" s="148"/>
      <c r="GM108" s="22"/>
      <c r="GN108" s="13"/>
      <c r="GO108" s="13"/>
      <c r="GP108" s="13"/>
      <c r="GQ108" s="13"/>
      <c r="GR108" s="13"/>
      <c r="GS108" s="13"/>
      <c r="GT108" s="13"/>
      <c r="GU108" s="13"/>
    </row>
    <row r="109" spans="1:203" ht="17.25" thickBot="1" thickTop="1">
      <c r="A109" s="513"/>
      <c r="B109" s="178"/>
      <c r="C109" s="153"/>
      <c r="D109" s="153"/>
      <c r="E109" s="813" t="str">
        <f>E261</f>
        <v>QUOTE ATENEO  (inclusa quota AUTOFINANZIAMENTO DIPARTIMENTO)</v>
      </c>
      <c r="F109" s="813"/>
      <c r="G109" s="813"/>
      <c r="H109" s="813"/>
      <c r="I109" s="813"/>
      <c r="J109" s="813"/>
      <c r="K109" s="813"/>
      <c r="L109" s="813"/>
      <c r="M109" s="813"/>
      <c r="N109" s="813"/>
      <c r="O109" s="813"/>
      <c r="P109" s="813"/>
      <c r="Q109" s="813"/>
      <c r="R109" s="813"/>
      <c r="S109" s="813"/>
      <c r="T109" s="813"/>
      <c r="U109" s="813"/>
      <c r="V109" s="813"/>
      <c r="W109" s="813"/>
      <c r="X109" s="813"/>
      <c r="Y109" s="813"/>
      <c r="Z109" s="813"/>
      <c r="AA109" s="813"/>
      <c r="AB109" s="813"/>
      <c r="AC109" s="813"/>
      <c r="AD109" s="813"/>
      <c r="AE109" s="813"/>
      <c r="AF109" s="813"/>
      <c r="AG109" s="813"/>
      <c r="AH109" s="813"/>
      <c r="AI109" s="813"/>
      <c r="AJ109" s="813"/>
      <c r="AK109" s="813"/>
      <c r="AL109" s="813"/>
      <c r="AM109" s="813"/>
      <c r="AN109" s="813"/>
      <c r="AO109" s="813"/>
      <c r="AP109" s="813"/>
      <c r="AQ109" s="813"/>
      <c r="AR109" s="813"/>
      <c r="AS109" s="813"/>
      <c r="AT109" s="813"/>
      <c r="AU109" s="813"/>
      <c r="AV109" s="813"/>
      <c r="AW109" s="813"/>
      <c r="AX109" s="813"/>
      <c r="AY109" s="813"/>
      <c r="AZ109" s="189"/>
      <c r="BA109" s="189"/>
      <c r="BB109" s="190"/>
      <c r="BC109" s="190"/>
      <c r="BD109" s="191"/>
      <c r="BE109" s="191"/>
      <c r="BF109" s="191"/>
      <c r="BG109" s="795">
        <f>BG107+BG108</f>
        <v>3500</v>
      </c>
      <c r="BH109" s="795"/>
      <c r="BI109" s="795"/>
      <c r="BJ109" s="795"/>
      <c r="BK109" s="795"/>
      <c r="BL109" s="795"/>
      <c r="BM109" s="795"/>
      <c r="BN109" s="795"/>
      <c r="BO109" s="795"/>
      <c r="BP109" s="722"/>
      <c r="BQ109" s="722"/>
      <c r="BR109" s="722"/>
      <c r="BS109" s="722"/>
      <c r="BT109" s="795">
        <f>BT107+BT108</f>
        <v>6000</v>
      </c>
      <c r="BU109" s="795"/>
      <c r="BV109" s="795"/>
      <c r="BW109" s="795"/>
      <c r="BX109" s="795"/>
      <c r="BY109" s="795"/>
      <c r="BZ109" s="795"/>
      <c r="CA109" s="795"/>
      <c r="CB109" s="795"/>
      <c r="CC109" s="722"/>
      <c r="CD109" s="722"/>
      <c r="CE109" s="722"/>
      <c r="CF109" s="722"/>
      <c r="CG109" s="795">
        <f>CG107+CG108</f>
        <v>9500</v>
      </c>
      <c r="CH109" s="795"/>
      <c r="CI109" s="795"/>
      <c r="CJ109" s="795"/>
      <c r="CK109" s="795"/>
      <c r="CL109" s="795"/>
      <c r="CM109" s="795"/>
      <c r="CN109" s="795"/>
      <c r="CO109" s="795"/>
      <c r="CP109" s="191"/>
      <c r="CQ109" s="182"/>
      <c r="CR109" s="86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70"/>
      <c r="EU109" s="170"/>
      <c r="EV109" s="170"/>
      <c r="EW109" s="170"/>
      <c r="EX109" s="170"/>
      <c r="EY109" s="170"/>
      <c r="EZ109" s="157"/>
      <c r="FA109" s="157"/>
      <c r="FB109" s="157"/>
      <c r="FC109" s="157"/>
      <c r="FD109" s="157"/>
      <c r="FE109" s="157"/>
      <c r="FF109" s="157"/>
      <c r="FG109" s="157"/>
      <c r="FH109" s="157"/>
      <c r="FI109" s="157"/>
      <c r="FJ109" s="157"/>
      <c r="FK109" s="157"/>
      <c r="FL109" s="13"/>
      <c r="FM109" s="13"/>
      <c r="FN109" s="13"/>
      <c r="FO109" s="13"/>
      <c r="FP109" s="13"/>
      <c r="FQ109" s="90"/>
      <c r="FR109" s="90"/>
      <c r="FS109" s="41"/>
      <c r="FT109" s="42"/>
      <c r="FU109" s="13"/>
      <c r="FV109" s="13"/>
      <c r="FW109" s="13"/>
      <c r="FX109" s="13"/>
      <c r="FY109" s="13"/>
      <c r="FZ109" s="13"/>
      <c r="GA109" s="91"/>
      <c r="GB109" s="92"/>
      <c r="GC109" s="93"/>
      <c r="GD109" s="93"/>
      <c r="GE109" s="93"/>
      <c r="GF109" s="93"/>
      <c r="GG109" s="41"/>
      <c r="GH109" s="42"/>
      <c r="GI109" s="65"/>
      <c r="GJ109" s="65"/>
      <c r="GK109" s="65"/>
      <c r="GL109" s="148"/>
      <c r="GM109" s="22"/>
      <c r="GN109" s="13"/>
      <c r="GO109" s="13"/>
      <c r="GP109" s="13"/>
      <c r="GQ109" s="13"/>
      <c r="GR109" s="13"/>
      <c r="GS109" s="13"/>
      <c r="GT109" s="13"/>
      <c r="GU109" s="13"/>
    </row>
    <row r="110" spans="1:203" ht="16.5" thickTop="1">
      <c r="A110" s="513"/>
      <c r="B110" s="178"/>
      <c r="C110" s="153"/>
      <c r="D110" s="153"/>
      <c r="E110" s="805" t="str">
        <f>E262</f>
        <v>QUOTA RESPONSABILE SCIENTIFICO</v>
      </c>
      <c r="F110" s="805"/>
      <c r="G110" s="805"/>
      <c r="H110" s="805"/>
      <c r="I110" s="805"/>
      <c r="J110" s="805"/>
      <c r="K110" s="805"/>
      <c r="L110" s="805"/>
      <c r="M110" s="805"/>
      <c r="N110" s="805"/>
      <c r="O110" s="805"/>
      <c r="P110" s="805"/>
      <c r="Q110" s="805"/>
      <c r="R110" s="805"/>
      <c r="S110" s="805"/>
      <c r="T110" s="805"/>
      <c r="U110" s="805"/>
      <c r="V110" s="805"/>
      <c r="W110" s="805"/>
      <c r="X110" s="805"/>
      <c r="Y110" s="805"/>
      <c r="Z110" s="805"/>
      <c r="AA110" s="805"/>
      <c r="AB110" s="805"/>
      <c r="AC110" s="805"/>
      <c r="AD110" s="805"/>
      <c r="AE110" s="805"/>
      <c r="AF110" s="805"/>
      <c r="AG110" s="805"/>
      <c r="AH110" s="805"/>
      <c r="AI110" s="805"/>
      <c r="AJ110" s="805"/>
      <c r="AK110" s="805"/>
      <c r="AL110" s="805"/>
      <c r="AM110" s="805"/>
      <c r="AN110" s="805"/>
      <c r="AO110" s="805"/>
      <c r="AP110" s="805"/>
      <c r="AQ110" s="805"/>
      <c r="AR110" s="805"/>
      <c r="AS110" s="805"/>
      <c r="AT110" s="805"/>
      <c r="AU110" s="805"/>
      <c r="AV110" s="805"/>
      <c r="AW110" s="805"/>
      <c r="AX110" s="805"/>
      <c r="AY110" s="805"/>
      <c r="AZ110" s="189"/>
      <c r="BA110" s="189"/>
      <c r="BB110" s="190"/>
      <c r="BC110" s="190"/>
      <c r="BD110" s="191"/>
      <c r="BE110" s="191"/>
      <c r="BF110" s="191"/>
      <c r="BG110" s="793">
        <f>CG65-BG101-BG109</f>
        <v>2800</v>
      </c>
      <c r="BH110" s="793"/>
      <c r="BI110" s="793"/>
      <c r="BJ110" s="793"/>
      <c r="BK110" s="793"/>
      <c r="BL110" s="793"/>
      <c r="BM110" s="793"/>
      <c r="BN110" s="793"/>
      <c r="BO110" s="793"/>
      <c r="BP110" s="722"/>
      <c r="BQ110" s="722"/>
      <c r="BR110" s="722"/>
      <c r="BS110" s="722"/>
      <c r="BT110" s="793">
        <f>CG56-BT101-BT107-BT108</f>
        <v>4800</v>
      </c>
      <c r="BU110" s="793"/>
      <c r="BV110" s="793"/>
      <c r="BW110" s="793"/>
      <c r="BX110" s="793"/>
      <c r="BY110" s="793"/>
      <c r="BZ110" s="793"/>
      <c r="CA110" s="793"/>
      <c r="CB110" s="793"/>
      <c r="CC110" s="722"/>
      <c r="CD110" s="722"/>
      <c r="CE110" s="722"/>
      <c r="CF110" s="722"/>
      <c r="CG110" s="793">
        <f>BG110+BT110</f>
        <v>7600</v>
      </c>
      <c r="CH110" s="793"/>
      <c r="CI110" s="793"/>
      <c r="CJ110" s="793"/>
      <c r="CK110" s="793"/>
      <c r="CL110" s="793"/>
      <c r="CM110" s="793"/>
      <c r="CN110" s="793"/>
      <c r="CO110" s="793"/>
      <c r="CP110" s="191"/>
      <c r="CQ110" s="182"/>
      <c r="CR110" s="86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70"/>
      <c r="EU110" s="170"/>
      <c r="EV110" s="170"/>
      <c r="EW110" s="170"/>
      <c r="EX110" s="170"/>
      <c r="EY110" s="170"/>
      <c r="EZ110" s="157"/>
      <c r="FA110" s="157"/>
      <c r="FB110" s="157"/>
      <c r="FC110" s="157"/>
      <c r="FD110" s="157"/>
      <c r="FE110" s="157"/>
      <c r="FF110" s="157"/>
      <c r="FG110" s="157"/>
      <c r="FH110" s="157"/>
      <c r="FI110" s="157"/>
      <c r="FJ110" s="157"/>
      <c r="FK110" s="157"/>
      <c r="FL110" s="13"/>
      <c r="FM110" s="13"/>
      <c r="FN110" s="13"/>
      <c r="FO110" s="13"/>
      <c r="FP110" s="13"/>
      <c r="FQ110" s="90"/>
      <c r="FR110" s="90"/>
      <c r="FS110" s="41"/>
      <c r="FT110" s="42"/>
      <c r="FU110" s="13"/>
      <c r="FV110" s="13"/>
      <c r="FW110" s="13"/>
      <c r="FX110" s="13"/>
      <c r="FY110" s="13"/>
      <c r="FZ110" s="13"/>
      <c r="GA110" s="91"/>
      <c r="GB110" s="92"/>
      <c r="GC110" s="93"/>
      <c r="GD110" s="93"/>
      <c r="GE110" s="93"/>
      <c r="GF110" s="93"/>
      <c r="GG110" s="41"/>
      <c r="GH110" s="42"/>
      <c r="GI110" s="65"/>
      <c r="GJ110" s="65"/>
      <c r="GK110" s="65"/>
      <c r="GL110" s="148"/>
      <c r="GM110" s="22"/>
      <c r="GN110" s="13"/>
      <c r="GO110" s="13"/>
      <c r="GP110" s="13"/>
      <c r="GQ110" s="13"/>
      <c r="GR110" s="13"/>
      <c r="GS110" s="13"/>
      <c r="GT110" s="13"/>
      <c r="GU110" s="13"/>
    </row>
    <row r="111" spans="1:203" ht="15" hidden="1">
      <c r="A111" s="513"/>
      <c r="B111" s="178"/>
      <c r="C111" s="153"/>
      <c r="D111" s="153"/>
      <c r="E111" s="521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522"/>
      <c r="U111" s="522"/>
      <c r="V111" s="522"/>
      <c r="W111" s="522"/>
      <c r="X111" s="522"/>
      <c r="Y111" s="522"/>
      <c r="Z111" s="522"/>
      <c r="AA111" s="522"/>
      <c r="AB111" s="522"/>
      <c r="AC111" s="522"/>
      <c r="AD111" s="522"/>
      <c r="AE111" s="522"/>
      <c r="AF111" s="522"/>
      <c r="AG111" s="522"/>
      <c r="AH111" s="522"/>
      <c r="AI111" s="522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90"/>
      <c r="BC111" s="190"/>
      <c r="BD111" s="191"/>
      <c r="BE111" s="191"/>
      <c r="BF111" s="191"/>
      <c r="BG111" s="792">
        <f t="shared" si="7"/>
        <v>2800</v>
      </c>
      <c r="BH111" s="792"/>
      <c r="BI111" s="792"/>
      <c r="BJ111" s="792"/>
      <c r="BK111" s="792"/>
      <c r="BL111" s="792"/>
      <c r="BM111" s="792"/>
      <c r="BN111" s="792"/>
      <c r="BO111" s="792"/>
      <c r="BP111" s="180"/>
      <c r="BQ111" s="180"/>
      <c r="BR111" s="180"/>
      <c r="BS111" s="180"/>
      <c r="BT111" s="792">
        <f>BT263</f>
        <v>12766.666666666668</v>
      </c>
      <c r="BU111" s="792"/>
      <c r="BV111" s="792"/>
      <c r="BW111" s="792"/>
      <c r="BX111" s="792"/>
      <c r="BY111" s="792"/>
      <c r="BZ111" s="792"/>
      <c r="CA111" s="792"/>
      <c r="CB111" s="792"/>
      <c r="CC111" s="180"/>
      <c r="CD111" s="180"/>
      <c r="CE111" s="180"/>
      <c r="CF111" s="180"/>
      <c r="CG111" s="792">
        <f>CG263</f>
        <v>15566.666666666666</v>
      </c>
      <c r="CH111" s="792"/>
      <c r="CI111" s="792"/>
      <c r="CJ111" s="792"/>
      <c r="CK111" s="792"/>
      <c r="CL111" s="792"/>
      <c r="CM111" s="792"/>
      <c r="CN111" s="792"/>
      <c r="CO111" s="792"/>
      <c r="CP111" s="191"/>
      <c r="CQ111" s="182"/>
      <c r="CR111" s="86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70"/>
      <c r="EU111" s="170"/>
      <c r="EV111" s="170"/>
      <c r="EW111" s="170"/>
      <c r="EX111" s="170"/>
      <c r="EY111" s="170"/>
      <c r="EZ111" s="157"/>
      <c r="FA111" s="157"/>
      <c r="FB111" s="157"/>
      <c r="FC111" s="157"/>
      <c r="FD111" s="157"/>
      <c r="FE111" s="157"/>
      <c r="FF111" s="157"/>
      <c r="FG111" s="157"/>
      <c r="FH111" s="157"/>
      <c r="FI111" s="157"/>
      <c r="FJ111" s="157"/>
      <c r="FK111" s="157"/>
      <c r="FL111" s="13"/>
      <c r="FM111" s="13"/>
      <c r="FN111" s="13"/>
      <c r="FO111" s="13"/>
      <c r="FP111" s="13"/>
      <c r="FQ111" s="90"/>
      <c r="FR111" s="90"/>
      <c r="FS111" s="41"/>
      <c r="FT111" s="42"/>
      <c r="FU111" s="13"/>
      <c r="FV111" s="13"/>
      <c r="FW111" s="13"/>
      <c r="FX111" s="13"/>
      <c r="FY111" s="13"/>
      <c r="FZ111" s="13"/>
      <c r="GA111" s="91"/>
      <c r="GB111" s="92"/>
      <c r="GC111" s="93"/>
      <c r="GD111" s="93"/>
      <c r="GE111" s="93"/>
      <c r="GF111" s="93"/>
      <c r="GG111" s="41"/>
      <c r="GH111" s="42"/>
      <c r="GI111" s="65"/>
      <c r="GJ111" s="65"/>
      <c r="GK111" s="65"/>
      <c r="GL111" s="148"/>
      <c r="GM111" s="22"/>
      <c r="GN111" s="13"/>
      <c r="GO111" s="13"/>
      <c r="GP111" s="13"/>
      <c r="GQ111" s="13"/>
      <c r="GR111" s="13"/>
      <c r="GS111" s="13"/>
      <c r="GT111" s="13"/>
      <c r="GU111" s="13"/>
    </row>
    <row r="112" spans="1:203" ht="15" hidden="1">
      <c r="A112" s="513"/>
      <c r="B112" s="178"/>
      <c r="C112" s="153"/>
      <c r="D112" s="153"/>
      <c r="E112" s="814" t="str">
        <f>E264</f>
        <v>QUOTA ECCEDENTE AL RESPONSABILE SCIENTIFICO ex art. 4 bis</v>
      </c>
      <c r="F112" s="815"/>
      <c r="G112" s="815"/>
      <c r="H112" s="815"/>
      <c r="I112" s="815"/>
      <c r="J112" s="815"/>
      <c r="K112" s="815"/>
      <c r="L112" s="815"/>
      <c r="M112" s="815"/>
      <c r="N112" s="815"/>
      <c r="O112" s="815"/>
      <c r="P112" s="815"/>
      <c r="Q112" s="815"/>
      <c r="R112" s="815"/>
      <c r="S112" s="815"/>
      <c r="T112" s="815"/>
      <c r="U112" s="815"/>
      <c r="V112" s="815"/>
      <c r="W112" s="815"/>
      <c r="X112" s="815"/>
      <c r="Y112" s="815"/>
      <c r="Z112" s="815"/>
      <c r="AA112" s="815"/>
      <c r="AB112" s="815"/>
      <c r="AC112" s="815"/>
      <c r="AD112" s="815"/>
      <c r="AE112" s="815"/>
      <c r="AF112" s="815"/>
      <c r="AG112" s="815"/>
      <c r="AH112" s="815"/>
      <c r="AI112" s="815"/>
      <c r="AJ112" s="815"/>
      <c r="AK112" s="815"/>
      <c r="AL112" s="815"/>
      <c r="AM112" s="815"/>
      <c r="AN112" s="815"/>
      <c r="AO112" s="815"/>
      <c r="AP112" s="815"/>
      <c r="AQ112" s="175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11"/>
      <c r="BE112" s="111"/>
      <c r="BF112" s="111"/>
      <c r="BG112" s="807">
        <f t="shared" si="7"/>
        <v>0</v>
      </c>
      <c r="BH112" s="807"/>
      <c r="BI112" s="807"/>
      <c r="BJ112" s="807"/>
      <c r="BK112" s="807"/>
      <c r="BL112" s="807"/>
      <c r="BM112" s="807"/>
      <c r="BN112" s="807"/>
      <c r="BO112" s="807"/>
      <c r="BP112" s="177"/>
      <c r="BQ112" s="177"/>
      <c r="BR112" s="177"/>
      <c r="BS112" s="177"/>
      <c r="BT112" s="807">
        <f>BT264</f>
        <v>-366.6666666666679</v>
      </c>
      <c r="BU112" s="807"/>
      <c r="BV112" s="807"/>
      <c r="BW112" s="807"/>
      <c r="BX112" s="807"/>
      <c r="BY112" s="807"/>
      <c r="BZ112" s="807"/>
      <c r="CA112" s="807"/>
      <c r="CB112" s="807"/>
      <c r="CC112" s="177"/>
      <c r="CD112" s="177"/>
      <c r="CE112" s="177"/>
      <c r="CF112" s="177"/>
      <c r="CG112" s="807">
        <f>CG264</f>
        <v>-366.6666666666679</v>
      </c>
      <c r="CH112" s="807"/>
      <c r="CI112" s="807"/>
      <c r="CJ112" s="807"/>
      <c r="CK112" s="807"/>
      <c r="CL112" s="807"/>
      <c r="CM112" s="807"/>
      <c r="CN112" s="807"/>
      <c r="CO112" s="807"/>
      <c r="CP112" s="111"/>
      <c r="CQ112" s="192"/>
      <c r="CR112" s="86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70"/>
      <c r="EU112" s="170"/>
      <c r="EV112" s="170"/>
      <c r="EW112" s="170"/>
      <c r="EX112" s="170"/>
      <c r="EY112" s="170"/>
      <c r="EZ112" s="157"/>
      <c r="FA112" s="157"/>
      <c r="FB112" s="157"/>
      <c r="FC112" s="157"/>
      <c r="FD112" s="157"/>
      <c r="FE112" s="157"/>
      <c r="FF112" s="157"/>
      <c r="FG112" s="157"/>
      <c r="FH112" s="157"/>
      <c r="FI112" s="157"/>
      <c r="FJ112" s="157"/>
      <c r="FK112" s="157"/>
      <c r="FL112" s="13"/>
      <c r="FM112" s="13"/>
      <c r="FN112" s="13"/>
      <c r="FO112" s="13"/>
      <c r="FP112" s="13"/>
      <c r="FQ112" s="90"/>
      <c r="FR112" s="90"/>
      <c r="FS112" s="41"/>
      <c r="FT112" s="42"/>
      <c r="FU112" s="13"/>
      <c r="FV112" s="13"/>
      <c r="FW112" s="13"/>
      <c r="FX112" s="13"/>
      <c r="FY112" s="13"/>
      <c r="FZ112" s="13"/>
      <c r="GA112" s="91"/>
      <c r="GB112" s="92"/>
      <c r="GC112" s="93"/>
      <c r="GD112" s="93"/>
      <c r="GE112" s="93"/>
      <c r="GF112" s="93"/>
      <c r="GG112" s="41"/>
      <c r="GH112" s="42"/>
      <c r="GI112" s="65"/>
      <c r="GJ112" s="65"/>
      <c r="GK112" s="65"/>
      <c r="GL112" s="148"/>
      <c r="GM112" s="22"/>
      <c r="GN112" s="13"/>
      <c r="GO112" s="13"/>
      <c r="GP112" s="13"/>
      <c r="GQ112" s="13"/>
      <c r="GR112" s="13"/>
      <c r="GS112" s="13"/>
      <c r="GT112" s="13"/>
      <c r="GU112" s="13"/>
    </row>
    <row r="113" spans="1:203" ht="15" hidden="1">
      <c r="A113" s="513"/>
      <c r="B113" s="178"/>
      <c r="C113" s="153"/>
      <c r="D113" s="153"/>
      <c r="E113" s="193"/>
      <c r="F113" s="1055"/>
      <c r="G113" s="1055"/>
      <c r="H113" s="1055"/>
      <c r="I113" s="1055"/>
      <c r="J113" s="1055"/>
      <c r="K113" s="1055"/>
      <c r="L113" s="1055"/>
      <c r="M113" s="1055"/>
      <c r="N113" s="1055"/>
      <c r="O113" s="1055"/>
      <c r="P113" s="1055"/>
      <c r="Q113" s="1055"/>
      <c r="R113" s="1055"/>
      <c r="S113" s="1055"/>
      <c r="T113" s="1055"/>
      <c r="U113" s="1055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5"/>
      <c r="AG113" s="25"/>
      <c r="AH113" s="25"/>
      <c r="AI113" s="25"/>
      <c r="AJ113" s="194"/>
      <c r="AK113" s="194"/>
      <c r="AL113" s="194"/>
      <c r="AM113" s="194"/>
      <c r="AN113" s="194"/>
      <c r="AO113" s="194"/>
      <c r="AP113" s="194"/>
      <c r="AQ113" s="802" t="s">
        <v>8</v>
      </c>
      <c r="AR113" s="802"/>
      <c r="AS113" s="802"/>
      <c r="AT113" s="802"/>
      <c r="AU113" s="802"/>
      <c r="AV113" s="802"/>
      <c r="AW113" s="802"/>
      <c r="AX113" s="802"/>
      <c r="AY113" s="802"/>
      <c r="AZ113" s="802"/>
      <c r="BA113" s="802"/>
      <c r="BB113" s="195"/>
      <c r="BC113" s="195"/>
      <c r="BD113" s="195"/>
      <c r="BE113" s="195"/>
      <c r="BF113" s="195"/>
      <c r="BG113" s="792">
        <f t="shared" si="7"/>
        <v>2800</v>
      </c>
      <c r="BH113" s="792"/>
      <c r="BI113" s="792"/>
      <c r="BJ113" s="792"/>
      <c r="BK113" s="792"/>
      <c r="BL113" s="792"/>
      <c r="BM113" s="792"/>
      <c r="BN113" s="792"/>
      <c r="BO113" s="792"/>
      <c r="BP113" s="180"/>
      <c r="BQ113" s="180"/>
      <c r="BR113" s="180"/>
      <c r="BS113" s="180"/>
      <c r="BT113" s="792">
        <f>BT265</f>
        <v>12400</v>
      </c>
      <c r="BU113" s="792"/>
      <c r="BV113" s="792"/>
      <c r="BW113" s="792"/>
      <c r="BX113" s="792"/>
      <c r="BY113" s="792"/>
      <c r="BZ113" s="792"/>
      <c r="CA113" s="792"/>
      <c r="CB113" s="792"/>
      <c r="CC113" s="180"/>
      <c r="CD113" s="180"/>
      <c r="CE113" s="180"/>
      <c r="CF113" s="180"/>
      <c r="CG113" s="792">
        <f>CG265</f>
        <v>15199.999999999998</v>
      </c>
      <c r="CH113" s="792"/>
      <c r="CI113" s="792"/>
      <c r="CJ113" s="792"/>
      <c r="CK113" s="792"/>
      <c r="CL113" s="792"/>
      <c r="CM113" s="792"/>
      <c r="CN113" s="792"/>
      <c r="CO113" s="792"/>
      <c r="CP113" s="191"/>
      <c r="CQ113" s="196"/>
      <c r="CR113" s="86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70"/>
      <c r="EU113" s="170"/>
      <c r="EV113" s="170"/>
      <c r="EW113" s="170"/>
      <c r="EX113" s="170"/>
      <c r="EY113" s="170"/>
      <c r="EZ113" s="157"/>
      <c r="FA113" s="157"/>
      <c r="FB113" s="157"/>
      <c r="FC113" s="157"/>
      <c r="FD113" s="157"/>
      <c r="FE113" s="157"/>
      <c r="FF113" s="157"/>
      <c r="FG113" s="157"/>
      <c r="FH113" s="157"/>
      <c r="FI113" s="157"/>
      <c r="FJ113" s="157"/>
      <c r="FK113" s="157"/>
      <c r="FL113" s="13"/>
      <c r="FM113" s="13"/>
      <c r="FN113" s="13"/>
      <c r="FO113" s="13"/>
      <c r="FP113" s="13"/>
      <c r="FQ113" s="90"/>
      <c r="FR113" s="90"/>
      <c r="FS113" s="41"/>
      <c r="FT113" s="42"/>
      <c r="FU113" s="13"/>
      <c r="FV113" s="13"/>
      <c r="FW113" s="13"/>
      <c r="FX113" s="13"/>
      <c r="FY113" s="13"/>
      <c r="FZ113" s="13"/>
      <c r="GA113" s="91"/>
      <c r="GB113" s="92"/>
      <c r="GC113" s="93"/>
      <c r="GD113" s="93"/>
      <c r="GE113" s="93"/>
      <c r="GF113" s="93"/>
      <c r="GG113" s="41"/>
      <c r="GH113" s="42"/>
      <c r="GI113" s="65"/>
      <c r="GJ113" s="65"/>
      <c r="GK113" s="65"/>
      <c r="GL113" s="148"/>
      <c r="GM113" s="22"/>
      <c r="GN113" s="13"/>
      <c r="GO113" s="13"/>
      <c r="GP113" s="13"/>
      <c r="GQ113" s="13"/>
      <c r="GR113" s="13"/>
      <c r="GS113" s="13"/>
      <c r="GT113" s="13"/>
      <c r="GU113" s="13"/>
    </row>
    <row r="114" spans="1:203" ht="5.25" customHeight="1">
      <c r="A114" s="513"/>
      <c r="B114" s="178"/>
      <c r="C114" s="153"/>
      <c r="D114" s="153"/>
      <c r="E114" s="197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9"/>
      <c r="AH114" s="199"/>
      <c r="AI114" s="199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1"/>
      <c r="BC114" s="201"/>
      <c r="BD114" s="201"/>
      <c r="BE114" s="201"/>
      <c r="BF114" s="201"/>
      <c r="BG114" s="202"/>
      <c r="BH114" s="202"/>
      <c r="BI114" s="202"/>
      <c r="BJ114" s="202"/>
      <c r="BK114" s="202"/>
      <c r="BL114" s="202"/>
      <c r="BM114" s="202"/>
      <c r="BN114" s="202"/>
      <c r="BO114" s="202"/>
      <c r="BP114" s="202"/>
      <c r="BQ114" s="202"/>
      <c r="BR114" s="202"/>
      <c r="BS114" s="202"/>
      <c r="BT114" s="202"/>
      <c r="BU114" s="202"/>
      <c r="BV114" s="202"/>
      <c r="BW114" s="202"/>
      <c r="BX114" s="202"/>
      <c r="BY114" s="202"/>
      <c r="BZ114" s="202"/>
      <c r="CA114" s="202"/>
      <c r="CB114" s="202"/>
      <c r="CC114" s="202"/>
      <c r="CD114" s="202"/>
      <c r="CE114" s="202"/>
      <c r="CF114" s="202"/>
      <c r="CG114" s="202"/>
      <c r="CH114" s="202"/>
      <c r="CI114" s="202"/>
      <c r="CJ114" s="202"/>
      <c r="CK114" s="202"/>
      <c r="CL114" s="202"/>
      <c r="CM114" s="202"/>
      <c r="CN114" s="202"/>
      <c r="CO114" s="202"/>
      <c r="CP114" s="203"/>
      <c r="CQ114" s="86"/>
      <c r="CR114" s="86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70"/>
      <c r="EU114" s="170"/>
      <c r="EV114" s="170"/>
      <c r="EW114" s="170"/>
      <c r="EX114" s="170"/>
      <c r="EY114" s="170"/>
      <c r="EZ114" s="157"/>
      <c r="FA114" s="157"/>
      <c r="FB114" s="157"/>
      <c r="FC114" s="157"/>
      <c r="FD114" s="157"/>
      <c r="FE114" s="157"/>
      <c r="FF114" s="157"/>
      <c r="FG114" s="157"/>
      <c r="FH114" s="157"/>
      <c r="FI114" s="157"/>
      <c r="FJ114" s="157"/>
      <c r="FK114" s="157"/>
      <c r="FL114" s="13"/>
      <c r="FM114" s="13"/>
      <c r="FN114" s="13"/>
      <c r="FO114" s="13"/>
      <c r="FP114" s="13"/>
      <c r="FQ114" s="90"/>
      <c r="FR114" s="90"/>
      <c r="FS114" s="41"/>
      <c r="FT114" s="42"/>
      <c r="FU114" s="13"/>
      <c r="FV114" s="13"/>
      <c r="FW114" s="13"/>
      <c r="FX114" s="13"/>
      <c r="FY114" s="13"/>
      <c r="FZ114" s="13"/>
      <c r="GA114" s="91"/>
      <c r="GB114" s="92"/>
      <c r="GC114" s="93"/>
      <c r="GD114" s="93"/>
      <c r="GE114" s="93"/>
      <c r="GF114" s="93"/>
      <c r="GG114" s="41"/>
      <c r="GH114" s="42"/>
      <c r="GI114" s="65"/>
      <c r="GJ114" s="65"/>
      <c r="GK114" s="65"/>
      <c r="GL114" s="148"/>
      <c r="GM114" s="22"/>
      <c r="GN114" s="13"/>
      <c r="GO114" s="13"/>
      <c r="GP114" s="13"/>
      <c r="GQ114" s="13"/>
      <c r="GR114" s="13"/>
      <c r="GS114" s="13"/>
      <c r="GT114" s="13"/>
      <c r="GU114" s="13"/>
    </row>
    <row r="115" spans="1:203" s="209" customFormat="1" ht="20.25" customHeight="1">
      <c r="A115" s="84"/>
      <c r="B115" s="149"/>
      <c r="C115" s="86"/>
      <c r="D115" s="86"/>
      <c r="E115" s="776" t="s">
        <v>71</v>
      </c>
      <c r="F115" s="776"/>
      <c r="G115" s="776"/>
      <c r="H115" s="776"/>
      <c r="I115" s="776"/>
      <c r="J115" s="776"/>
      <c r="K115" s="776"/>
      <c r="L115" s="776"/>
      <c r="M115" s="776"/>
      <c r="N115" s="776"/>
      <c r="O115" s="776"/>
      <c r="P115" s="776"/>
      <c r="Q115" s="776"/>
      <c r="R115" s="776"/>
      <c r="S115" s="776"/>
      <c r="T115" s="776"/>
      <c r="U115" s="776"/>
      <c r="V115" s="776"/>
      <c r="W115" s="776"/>
      <c r="X115" s="776"/>
      <c r="Y115" s="776"/>
      <c r="Z115" s="776"/>
      <c r="AA115" s="776"/>
      <c r="AB115" s="776"/>
      <c r="AC115" s="776"/>
      <c r="AD115" s="776"/>
      <c r="AE115" s="776"/>
      <c r="AF115" s="776"/>
      <c r="AG115" s="776"/>
      <c r="AH115" s="776"/>
      <c r="AI115" s="776"/>
      <c r="AJ115" s="776"/>
      <c r="AK115" s="776"/>
      <c r="AL115" s="776"/>
      <c r="AM115" s="776"/>
      <c r="AN115" s="776"/>
      <c r="AO115" s="776"/>
      <c r="AP115" s="776"/>
      <c r="AQ115" s="776"/>
      <c r="AR115" s="776"/>
      <c r="AS115" s="776"/>
      <c r="AT115" s="776"/>
      <c r="AU115" s="776"/>
      <c r="AV115" s="776"/>
      <c r="AW115" s="776"/>
      <c r="AX115" s="776"/>
      <c r="AY115" s="776"/>
      <c r="AZ115" s="776"/>
      <c r="BA115" s="776"/>
      <c r="BB115" s="776"/>
      <c r="BC115" s="776"/>
      <c r="BD115" s="776"/>
      <c r="BE115" s="776"/>
      <c r="BF115" s="776"/>
      <c r="BG115" s="776"/>
      <c r="BH115" s="776"/>
      <c r="BI115" s="776"/>
      <c r="BJ115" s="776"/>
      <c r="BK115" s="776"/>
      <c r="BL115" s="776"/>
      <c r="BM115" s="776"/>
      <c r="BN115" s="776"/>
      <c r="BO115" s="776"/>
      <c r="BP115" s="776"/>
      <c r="BQ115" s="776"/>
      <c r="BR115" s="776"/>
      <c r="BS115" s="776"/>
      <c r="BT115" s="776"/>
      <c r="BU115" s="776"/>
      <c r="BV115" s="776"/>
      <c r="BW115" s="776"/>
      <c r="BX115" s="776"/>
      <c r="BY115" s="776"/>
      <c r="BZ115" s="776"/>
      <c r="CA115" s="776"/>
      <c r="CB115" s="776"/>
      <c r="CC115" s="776"/>
      <c r="CD115" s="776"/>
      <c r="CE115" s="776"/>
      <c r="CF115" s="776"/>
      <c r="CG115" s="776"/>
      <c r="CH115" s="776"/>
      <c r="CI115" s="776"/>
      <c r="CJ115" s="776"/>
      <c r="CK115" s="776"/>
      <c r="CL115" s="776"/>
      <c r="CM115" s="776"/>
      <c r="CN115" s="776"/>
      <c r="CO115" s="776"/>
      <c r="CP115" s="776"/>
      <c r="CQ115" s="152"/>
      <c r="CR115" s="152"/>
      <c r="CS115" s="170"/>
      <c r="CT115" s="170"/>
      <c r="CU115" s="170"/>
      <c r="CV115" s="170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204"/>
      <c r="FR115" s="204"/>
      <c r="FS115" s="41"/>
      <c r="FT115" s="205"/>
      <c r="FU115" s="89"/>
      <c r="FV115" s="89"/>
      <c r="FW115" s="89"/>
      <c r="FX115" s="89"/>
      <c r="FY115" s="89"/>
      <c r="FZ115" s="89"/>
      <c r="GA115" s="206"/>
      <c r="GB115" s="207"/>
      <c r="GC115" s="93"/>
      <c r="GD115" s="93"/>
      <c r="GE115" s="93"/>
      <c r="GF115" s="93"/>
      <c r="GG115" s="41"/>
      <c r="GH115" s="205"/>
      <c r="GI115" s="69"/>
      <c r="GJ115" s="69"/>
      <c r="GK115" s="69"/>
      <c r="GL115" s="208"/>
      <c r="GN115" s="89"/>
      <c r="GO115" s="89"/>
      <c r="GP115" s="89"/>
      <c r="GQ115" s="89"/>
      <c r="GR115" s="89"/>
      <c r="GS115" s="89"/>
      <c r="GT115" s="89"/>
      <c r="GU115" s="89"/>
    </row>
    <row r="116" spans="1:203" s="83" customFormat="1" ht="15" customHeight="1">
      <c r="A116" s="210"/>
      <c r="B116" s="70"/>
      <c r="C116" s="70"/>
      <c r="D116" s="71"/>
      <c r="E116" s="1095" t="s">
        <v>104</v>
      </c>
      <c r="F116" s="1096"/>
      <c r="G116" s="1096"/>
      <c r="H116" s="1096"/>
      <c r="I116" s="1096"/>
      <c r="J116" s="1096"/>
      <c r="K116" s="1096"/>
      <c r="L116" s="1096"/>
      <c r="M116" s="1097"/>
      <c r="N116" s="72"/>
      <c r="O116" s="71"/>
      <c r="P116" s="71"/>
      <c r="Q116" s="71"/>
      <c r="R116" s="804" t="s">
        <v>69</v>
      </c>
      <c r="S116" s="804"/>
      <c r="T116" s="804"/>
      <c r="U116" s="804"/>
      <c r="V116" s="804"/>
      <c r="W116" s="804"/>
      <c r="X116" s="804"/>
      <c r="Y116" s="804"/>
      <c r="Z116" s="804" t="s">
        <v>70</v>
      </c>
      <c r="AA116" s="804"/>
      <c r="AB116" s="804"/>
      <c r="AC116" s="804"/>
      <c r="AD116" s="804"/>
      <c r="AE116" s="804"/>
      <c r="AF116" s="804"/>
      <c r="AG116" s="804"/>
      <c r="AH116" s="804" t="s">
        <v>21</v>
      </c>
      <c r="AI116" s="804"/>
      <c r="AJ116" s="804"/>
      <c r="AK116" s="804"/>
      <c r="AL116" s="804"/>
      <c r="AM116" s="804"/>
      <c r="AN116" s="804"/>
      <c r="AO116" s="804"/>
      <c r="AP116" s="804" t="s">
        <v>108</v>
      </c>
      <c r="AQ116" s="804"/>
      <c r="AR116" s="804"/>
      <c r="AS116" s="804"/>
      <c r="AT116" s="804"/>
      <c r="AU116" s="804"/>
      <c r="AV116" s="804"/>
      <c r="AW116" s="804"/>
      <c r="AX116" s="804"/>
      <c r="AY116" s="804"/>
      <c r="AZ116" s="804"/>
      <c r="BA116" s="804"/>
      <c r="BB116" s="804"/>
      <c r="BC116" s="804"/>
      <c r="BD116" s="804"/>
      <c r="BE116" s="804"/>
      <c r="BF116" s="804"/>
      <c r="BG116" s="804"/>
      <c r="BH116" s="804"/>
      <c r="BI116" s="804"/>
      <c r="BJ116" s="804"/>
      <c r="BK116" s="804"/>
      <c r="BL116" s="804"/>
      <c r="BM116" s="804"/>
      <c r="BN116" s="804" t="s">
        <v>74</v>
      </c>
      <c r="BO116" s="804"/>
      <c r="BP116" s="804"/>
      <c r="BQ116" s="804"/>
      <c r="BR116" s="804"/>
      <c r="BS116" s="804"/>
      <c r="BT116" s="804"/>
      <c r="BU116" s="804"/>
      <c r="BV116" s="804"/>
      <c r="BW116" s="804"/>
      <c r="BX116" s="804"/>
      <c r="BY116" s="74"/>
      <c r="BZ116" s="74"/>
      <c r="CA116" s="804" t="s">
        <v>109</v>
      </c>
      <c r="CB116" s="804"/>
      <c r="CC116" s="804"/>
      <c r="CD116" s="804"/>
      <c r="CE116" s="804"/>
      <c r="CF116" s="804"/>
      <c r="CG116" s="804"/>
      <c r="CH116" s="804"/>
      <c r="CI116" s="804" t="s">
        <v>73</v>
      </c>
      <c r="CJ116" s="804"/>
      <c r="CK116" s="804"/>
      <c r="CL116" s="804"/>
      <c r="CM116" s="804"/>
      <c r="CN116" s="804"/>
      <c r="CO116" s="804"/>
      <c r="CP116" s="804"/>
      <c r="CQ116" s="71"/>
      <c r="CR116" s="71"/>
      <c r="CS116" s="75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8"/>
      <c r="FU116" s="79"/>
      <c r="FV116" s="76"/>
      <c r="FW116" s="76"/>
      <c r="FX116" s="76"/>
      <c r="FY116" s="76"/>
      <c r="FZ116" s="76"/>
      <c r="GA116" s="76"/>
      <c r="GB116" s="80"/>
      <c r="GC116" s="81"/>
      <c r="GD116" s="82"/>
      <c r="GE116" s="82"/>
      <c r="GF116" s="82"/>
      <c r="GG116" s="82"/>
      <c r="GH116" s="78"/>
      <c r="GI116" s="79"/>
      <c r="GJ116" s="65"/>
      <c r="GK116" s="65"/>
      <c r="GL116" s="65"/>
      <c r="GM116" s="65"/>
      <c r="GN116" s="69"/>
      <c r="GO116" s="69"/>
      <c r="GP116" s="69"/>
      <c r="GQ116" s="69"/>
      <c r="GR116" s="49"/>
      <c r="GS116" s="48"/>
      <c r="GT116" s="66"/>
      <c r="GU116" s="76"/>
    </row>
    <row r="117" spans="1:203" ht="15">
      <c r="A117" s="84"/>
      <c r="B117" s="85"/>
      <c r="C117" s="85"/>
      <c r="D117" s="86"/>
      <c r="E117" s="777">
        <f>IF(E33="","",E33)</f>
        <v>42999</v>
      </c>
      <c r="F117" s="778"/>
      <c r="G117" s="778"/>
      <c r="H117" s="778"/>
      <c r="I117" s="778"/>
      <c r="J117" s="778"/>
      <c r="K117" s="778"/>
      <c r="L117" s="778"/>
      <c r="M117" s="779"/>
      <c r="N117" s="712"/>
      <c r="O117" s="713"/>
      <c r="P117" s="713"/>
      <c r="Q117" s="714"/>
      <c r="R117" s="780">
        <f>IF(R33="","",R33)</f>
      </c>
      <c r="S117" s="781"/>
      <c r="T117" s="781"/>
      <c r="U117" s="781"/>
      <c r="V117" s="781"/>
      <c r="W117" s="781"/>
      <c r="X117" s="781"/>
      <c r="Y117" s="782"/>
      <c r="Z117" s="780">
        <f>IF(Z33="","",Z33)</f>
      </c>
      <c r="AA117" s="781"/>
      <c r="AB117" s="781"/>
      <c r="AC117" s="781"/>
      <c r="AD117" s="781"/>
      <c r="AE117" s="781"/>
      <c r="AF117" s="781"/>
      <c r="AG117" s="782"/>
      <c r="AH117" s="780">
        <f>IF(AH33="","",AH33)</f>
      </c>
      <c r="AI117" s="781"/>
      <c r="AJ117" s="781"/>
      <c r="AK117" s="781"/>
      <c r="AL117" s="781"/>
      <c r="AM117" s="781"/>
      <c r="AN117" s="781"/>
      <c r="AO117" s="782"/>
      <c r="AP117" s="780">
        <f>IF(AP33="","",AP33)</f>
      </c>
      <c r="AQ117" s="781"/>
      <c r="AR117" s="781"/>
      <c r="AS117" s="781"/>
      <c r="AT117" s="781"/>
      <c r="AU117" s="781"/>
      <c r="AV117" s="781"/>
      <c r="AW117" s="782"/>
      <c r="AX117" s="780">
        <f>IF(AX33="","",AX33)</f>
      </c>
      <c r="AY117" s="781"/>
      <c r="AZ117" s="781"/>
      <c r="BA117" s="781"/>
      <c r="BB117" s="781"/>
      <c r="BC117" s="781"/>
      <c r="BD117" s="781"/>
      <c r="BE117" s="782"/>
      <c r="BF117" s="780">
        <f>IF(BF33="","",BF33)</f>
      </c>
      <c r="BG117" s="781"/>
      <c r="BH117" s="781"/>
      <c r="BI117" s="781"/>
      <c r="BJ117" s="781"/>
      <c r="BK117" s="781"/>
      <c r="BL117" s="781"/>
      <c r="BM117" s="782"/>
      <c r="BN117" s="780">
        <f>IF(BN33="","",BN33)</f>
      </c>
      <c r="BO117" s="781"/>
      <c r="BP117" s="781"/>
      <c r="BQ117" s="781"/>
      <c r="BR117" s="781"/>
      <c r="BS117" s="781"/>
      <c r="BT117" s="781"/>
      <c r="BU117" s="781"/>
      <c r="BV117" s="781"/>
      <c r="BW117" s="781"/>
      <c r="BX117" s="782"/>
      <c r="BY117" s="715"/>
      <c r="BZ117" s="715"/>
      <c r="CA117" s="766">
        <f>IF(CA33="","",CA33)</f>
      </c>
      <c r="CB117" s="766"/>
      <c r="CC117" s="766"/>
      <c r="CD117" s="766"/>
      <c r="CE117" s="766"/>
      <c r="CF117" s="766"/>
      <c r="CG117" s="766"/>
      <c r="CH117" s="766"/>
      <c r="CI117" s="770">
        <f>IF(CI33="","",CI33)</f>
      </c>
      <c r="CJ117" s="771"/>
      <c r="CK117" s="771"/>
      <c r="CL117" s="771"/>
      <c r="CM117" s="771"/>
      <c r="CN117" s="771"/>
      <c r="CO117" s="771"/>
      <c r="CP117" s="772"/>
      <c r="CQ117" s="87"/>
      <c r="CR117" s="87"/>
      <c r="CS117" s="89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 t="s">
        <v>97</v>
      </c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90"/>
      <c r="FT117" s="41"/>
      <c r="FU117" s="42"/>
      <c r="FV117" s="13"/>
      <c r="FW117" s="13"/>
      <c r="FX117" s="13"/>
      <c r="FY117" s="13"/>
      <c r="FZ117" s="13"/>
      <c r="GA117" s="13"/>
      <c r="GB117" s="91"/>
      <c r="GC117" s="92"/>
      <c r="GD117" s="93"/>
      <c r="GE117" s="93"/>
      <c r="GF117" s="93"/>
      <c r="GG117" s="93"/>
      <c r="GH117" s="41"/>
      <c r="GI117" s="42"/>
      <c r="GJ117" s="65"/>
      <c r="GK117" s="65"/>
      <c r="GL117" s="65"/>
      <c r="GM117" s="65"/>
      <c r="GN117" s="69"/>
      <c r="GO117" s="69"/>
      <c r="GP117" s="69"/>
      <c r="GQ117" s="69"/>
      <c r="GR117" s="20"/>
      <c r="GS117" s="19"/>
      <c r="GT117" s="66"/>
      <c r="GU117" s="13"/>
    </row>
    <row r="118" spans="1:203" ht="17.25" customHeight="1">
      <c r="A118" s="84"/>
      <c r="B118" s="149"/>
      <c r="C118" s="86"/>
      <c r="D118" s="86"/>
      <c r="E118" s="776" t="s">
        <v>112</v>
      </c>
      <c r="F118" s="776"/>
      <c r="G118" s="776"/>
      <c r="H118" s="776"/>
      <c r="I118" s="776"/>
      <c r="J118" s="776"/>
      <c r="K118" s="776"/>
      <c r="L118" s="776"/>
      <c r="M118" s="776"/>
      <c r="N118" s="776"/>
      <c r="O118" s="776"/>
      <c r="P118" s="776"/>
      <c r="Q118" s="776"/>
      <c r="R118" s="776"/>
      <c r="S118" s="776"/>
      <c r="T118" s="776"/>
      <c r="U118" s="776"/>
      <c r="V118" s="776"/>
      <c r="W118" s="776"/>
      <c r="X118" s="776"/>
      <c r="Y118" s="776"/>
      <c r="Z118" s="776"/>
      <c r="AA118" s="776"/>
      <c r="AB118" s="776"/>
      <c r="AC118" s="776"/>
      <c r="AD118" s="776"/>
      <c r="AE118" s="776"/>
      <c r="AF118" s="776"/>
      <c r="AG118" s="776"/>
      <c r="AH118" s="776"/>
      <c r="AI118" s="776"/>
      <c r="AJ118" s="776"/>
      <c r="AK118" s="776"/>
      <c r="AL118" s="776"/>
      <c r="AM118" s="776"/>
      <c r="AN118" s="776"/>
      <c r="AO118" s="776"/>
      <c r="AP118" s="776"/>
      <c r="AQ118" s="776"/>
      <c r="AR118" s="776"/>
      <c r="AS118" s="776"/>
      <c r="AT118" s="776"/>
      <c r="AU118" s="776"/>
      <c r="AV118" s="776"/>
      <c r="AW118" s="776"/>
      <c r="AX118" s="776"/>
      <c r="AY118" s="776"/>
      <c r="AZ118" s="776"/>
      <c r="BA118" s="776"/>
      <c r="BB118" s="776"/>
      <c r="BC118" s="776"/>
      <c r="BD118" s="776"/>
      <c r="BE118" s="776"/>
      <c r="BF118" s="776"/>
      <c r="BG118" s="776"/>
      <c r="BH118" s="776"/>
      <c r="BI118" s="776"/>
      <c r="BJ118" s="776"/>
      <c r="BK118" s="776"/>
      <c r="BL118" s="776"/>
      <c r="BM118" s="776"/>
      <c r="BN118" s="776"/>
      <c r="BO118" s="776"/>
      <c r="BP118" s="776"/>
      <c r="BQ118" s="776"/>
      <c r="BR118" s="776"/>
      <c r="BS118" s="776"/>
      <c r="BT118" s="776"/>
      <c r="BU118" s="776"/>
      <c r="BV118" s="776"/>
      <c r="BW118" s="776"/>
      <c r="BX118" s="776"/>
      <c r="BY118" s="776"/>
      <c r="BZ118" s="776"/>
      <c r="CA118" s="776"/>
      <c r="CB118" s="776"/>
      <c r="CC118" s="776"/>
      <c r="CD118" s="776"/>
      <c r="CE118" s="776"/>
      <c r="CF118" s="776"/>
      <c r="CG118" s="776"/>
      <c r="CH118" s="776"/>
      <c r="CI118" s="776"/>
      <c r="CJ118" s="776"/>
      <c r="CK118" s="776"/>
      <c r="CL118" s="776"/>
      <c r="CM118" s="776"/>
      <c r="CN118" s="776"/>
      <c r="CO118" s="776"/>
      <c r="CP118" s="776"/>
      <c r="CQ118" s="152"/>
      <c r="CR118" s="152"/>
      <c r="CS118" s="170"/>
      <c r="CT118" s="170"/>
      <c r="CU118" s="170"/>
      <c r="CV118" s="170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90"/>
      <c r="FR118" s="90"/>
      <c r="FS118" s="41"/>
      <c r="FT118" s="42"/>
      <c r="FU118" s="13"/>
      <c r="FV118" s="13"/>
      <c r="FW118" s="13"/>
      <c r="FX118" s="13"/>
      <c r="FY118" s="13"/>
      <c r="FZ118" s="13"/>
      <c r="GA118" s="91"/>
      <c r="GB118" s="92"/>
      <c r="GC118" s="93"/>
      <c r="GD118" s="93"/>
      <c r="GE118" s="93"/>
      <c r="GF118" s="93"/>
      <c r="GG118" s="41"/>
      <c r="GH118" s="42"/>
      <c r="GI118" s="65"/>
      <c r="GJ118" s="65"/>
      <c r="GK118" s="65"/>
      <c r="GL118" s="148"/>
      <c r="GM118" s="22"/>
      <c r="GN118" s="13"/>
      <c r="GO118" s="13"/>
      <c r="GP118" s="13"/>
      <c r="GQ118" s="13"/>
      <c r="GR118" s="13"/>
      <c r="GS118" s="13"/>
      <c r="GT118" s="13"/>
      <c r="GU118" s="13"/>
    </row>
    <row r="119" spans="1:203" ht="15" customHeight="1">
      <c r="A119" s="84"/>
      <c r="B119" s="85"/>
      <c r="C119" s="85"/>
      <c r="D119" s="86"/>
      <c r="E119" s="98"/>
      <c r="F119" s="98"/>
      <c r="G119" s="98"/>
      <c r="H119" s="98"/>
      <c r="I119" s="1085" t="s">
        <v>110</v>
      </c>
      <c r="J119" s="1085"/>
      <c r="K119" s="1085"/>
      <c r="L119" s="1085"/>
      <c r="M119" s="1091"/>
      <c r="N119" s="773">
        <f>IF(N35="","",N35)</f>
      </c>
      <c r="O119" s="774"/>
      <c r="P119" s="774"/>
      <c r="Q119" s="774"/>
      <c r="R119" s="774"/>
      <c r="S119" s="774"/>
      <c r="T119" s="774"/>
      <c r="U119" s="774"/>
      <c r="V119" s="775"/>
      <c r="W119" s="773">
        <f>IF(W35="","",W35)</f>
      </c>
      <c r="X119" s="774"/>
      <c r="Y119" s="774"/>
      <c r="Z119" s="774"/>
      <c r="AA119" s="774"/>
      <c r="AB119" s="774"/>
      <c r="AC119" s="774"/>
      <c r="AD119" s="774"/>
      <c r="AE119" s="775"/>
      <c r="AF119" s="773">
        <f>IF(AF35="","",AF35)</f>
      </c>
      <c r="AG119" s="774"/>
      <c r="AH119" s="774"/>
      <c r="AI119" s="774"/>
      <c r="AJ119" s="774"/>
      <c r="AK119" s="774"/>
      <c r="AL119" s="774"/>
      <c r="AM119" s="774"/>
      <c r="AN119" s="775"/>
      <c r="AO119" s="773">
        <f>IF(AO35="","",AO35)</f>
      </c>
      <c r="AP119" s="774"/>
      <c r="AQ119" s="774"/>
      <c r="AR119" s="774"/>
      <c r="AS119" s="774"/>
      <c r="AT119" s="774"/>
      <c r="AU119" s="774"/>
      <c r="AV119" s="774"/>
      <c r="AW119" s="775"/>
      <c r="AX119" s="773">
        <f>IF(AX35="","",AX35)</f>
      </c>
      <c r="AY119" s="774"/>
      <c r="AZ119" s="774"/>
      <c r="BA119" s="774"/>
      <c r="BB119" s="774"/>
      <c r="BC119" s="774"/>
      <c r="BD119" s="774"/>
      <c r="BE119" s="774"/>
      <c r="BF119" s="775"/>
      <c r="BG119" s="773">
        <f>IF(BG35="","",BG35)</f>
      </c>
      <c r="BH119" s="774"/>
      <c r="BI119" s="774"/>
      <c r="BJ119" s="774"/>
      <c r="BK119" s="774"/>
      <c r="BL119" s="774"/>
      <c r="BM119" s="774"/>
      <c r="BN119" s="774"/>
      <c r="BO119" s="775"/>
      <c r="BP119" s="773">
        <f>IF(BP35="","",BP35)</f>
      </c>
      <c r="BQ119" s="774"/>
      <c r="BR119" s="774"/>
      <c r="BS119" s="774"/>
      <c r="BT119" s="774"/>
      <c r="BU119" s="774"/>
      <c r="BV119" s="774"/>
      <c r="BW119" s="774"/>
      <c r="BX119" s="775"/>
      <c r="BY119" s="773">
        <f>IF(BY35="","",BY35)</f>
      </c>
      <c r="BZ119" s="774"/>
      <c r="CA119" s="774"/>
      <c r="CB119" s="774"/>
      <c r="CC119" s="774"/>
      <c r="CD119" s="774"/>
      <c r="CE119" s="774"/>
      <c r="CF119" s="774"/>
      <c r="CG119" s="775"/>
      <c r="CH119" s="799" t="s">
        <v>8</v>
      </c>
      <c r="CI119" s="800"/>
      <c r="CJ119" s="800"/>
      <c r="CK119" s="800"/>
      <c r="CL119" s="800"/>
      <c r="CM119" s="800"/>
      <c r="CN119" s="800"/>
      <c r="CO119" s="800"/>
      <c r="CP119" s="801"/>
      <c r="CQ119" s="87"/>
      <c r="CR119" s="87"/>
      <c r="CS119" s="89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90"/>
      <c r="FT119" s="41"/>
      <c r="FU119" s="42"/>
      <c r="FV119" s="13"/>
      <c r="FW119" s="13"/>
      <c r="FX119" s="13"/>
      <c r="FY119" s="13"/>
      <c r="FZ119" s="13"/>
      <c r="GA119" s="13"/>
      <c r="GB119" s="91"/>
      <c r="GC119" s="92"/>
      <c r="GD119" s="93"/>
      <c r="GE119" s="93"/>
      <c r="GF119" s="93"/>
      <c r="GG119" s="93"/>
      <c r="GH119" s="41"/>
      <c r="GI119" s="42"/>
      <c r="GJ119" s="65"/>
      <c r="GK119" s="65"/>
      <c r="GL119" s="65"/>
      <c r="GM119" s="65"/>
      <c r="GN119" s="69"/>
      <c r="GO119" s="69"/>
      <c r="GP119" s="69"/>
      <c r="GQ119" s="69"/>
      <c r="GR119" s="20"/>
      <c r="GS119" s="19"/>
      <c r="GT119" s="66"/>
      <c r="GU119" s="13"/>
    </row>
    <row r="120" spans="1:203" ht="15">
      <c r="A120" s="84"/>
      <c r="B120" s="85"/>
      <c r="C120" s="85"/>
      <c r="D120" s="86"/>
      <c r="E120" s="99"/>
      <c r="F120" s="99"/>
      <c r="G120" s="99"/>
      <c r="H120" s="99"/>
      <c r="I120" s="1085" t="s">
        <v>111</v>
      </c>
      <c r="J120" s="1085"/>
      <c r="K120" s="1085"/>
      <c r="L120" s="1085"/>
      <c r="M120" s="1091"/>
      <c r="N120" s="796">
        <f>IF(N36="","",N36)</f>
      </c>
      <c r="O120" s="796"/>
      <c r="P120" s="796"/>
      <c r="Q120" s="796"/>
      <c r="R120" s="796"/>
      <c r="S120" s="796"/>
      <c r="T120" s="796"/>
      <c r="U120" s="796"/>
      <c r="V120" s="796"/>
      <c r="W120" s="796">
        <f>IF(W36="","",W36)</f>
      </c>
      <c r="X120" s="796"/>
      <c r="Y120" s="796"/>
      <c r="Z120" s="796"/>
      <c r="AA120" s="796"/>
      <c r="AB120" s="796"/>
      <c r="AC120" s="796"/>
      <c r="AD120" s="796"/>
      <c r="AE120" s="796"/>
      <c r="AF120" s="796">
        <f>IF(AF36="","",AF36)</f>
      </c>
      <c r="AG120" s="796"/>
      <c r="AH120" s="796"/>
      <c r="AI120" s="796"/>
      <c r="AJ120" s="796"/>
      <c r="AK120" s="796"/>
      <c r="AL120" s="796"/>
      <c r="AM120" s="796"/>
      <c r="AN120" s="796"/>
      <c r="AO120" s="796">
        <f>IF(AO36="","",AO36)</f>
      </c>
      <c r="AP120" s="796"/>
      <c r="AQ120" s="796"/>
      <c r="AR120" s="796"/>
      <c r="AS120" s="796"/>
      <c r="AT120" s="796"/>
      <c r="AU120" s="796"/>
      <c r="AV120" s="796"/>
      <c r="AW120" s="796"/>
      <c r="AX120" s="796">
        <f>IF(AX36="","",AX36)</f>
      </c>
      <c r="AY120" s="796"/>
      <c r="AZ120" s="796"/>
      <c r="BA120" s="796"/>
      <c r="BB120" s="796"/>
      <c r="BC120" s="796"/>
      <c r="BD120" s="796"/>
      <c r="BE120" s="796"/>
      <c r="BF120" s="796"/>
      <c r="BG120" s="796">
        <f>IF(BG36="","",BG36)</f>
      </c>
      <c r="BH120" s="796"/>
      <c r="BI120" s="796"/>
      <c r="BJ120" s="796"/>
      <c r="BK120" s="796"/>
      <c r="BL120" s="796"/>
      <c r="BM120" s="796"/>
      <c r="BN120" s="796"/>
      <c r="BO120" s="796"/>
      <c r="BP120" s="796">
        <f>IF(BP36="","",BP36)</f>
      </c>
      <c r="BQ120" s="796"/>
      <c r="BR120" s="796"/>
      <c r="BS120" s="796"/>
      <c r="BT120" s="796"/>
      <c r="BU120" s="796"/>
      <c r="BV120" s="796"/>
      <c r="BW120" s="796"/>
      <c r="BX120" s="796"/>
      <c r="BY120" s="796">
        <f>IF(BY36="","",BY36)</f>
      </c>
      <c r="BZ120" s="796"/>
      <c r="CA120" s="796"/>
      <c r="CB120" s="796"/>
      <c r="CC120" s="796"/>
      <c r="CD120" s="796"/>
      <c r="CE120" s="796"/>
      <c r="CF120" s="796"/>
      <c r="CG120" s="796"/>
      <c r="CH120" s="794">
        <f>SUM(N120:CG120)</f>
        <v>0</v>
      </c>
      <c r="CI120" s="794"/>
      <c r="CJ120" s="794"/>
      <c r="CK120" s="794"/>
      <c r="CL120" s="794"/>
      <c r="CM120" s="794"/>
      <c r="CN120" s="794"/>
      <c r="CO120" s="794"/>
      <c r="CP120" s="794"/>
      <c r="CQ120" s="29"/>
      <c r="CR120" s="29"/>
      <c r="CS120" s="89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90"/>
      <c r="FT120" s="41"/>
      <c r="FU120" s="42"/>
      <c r="FV120" s="13"/>
      <c r="FW120" s="13"/>
      <c r="FX120" s="13"/>
      <c r="FY120" s="13"/>
      <c r="FZ120" s="13"/>
      <c r="GA120" s="13"/>
      <c r="GB120" s="91"/>
      <c r="GC120" s="92"/>
      <c r="GD120" s="93"/>
      <c r="GE120" s="93"/>
      <c r="GF120" s="93"/>
      <c r="GG120" s="93"/>
      <c r="GH120" s="41"/>
      <c r="GI120" s="42"/>
      <c r="GJ120" s="65"/>
      <c r="GK120" s="65"/>
      <c r="GL120" s="65"/>
      <c r="GM120" s="65"/>
      <c r="GN120" s="69"/>
      <c r="GO120" s="69"/>
      <c r="GP120" s="69"/>
      <c r="GQ120" s="69"/>
      <c r="GR120" s="20"/>
      <c r="GS120" s="19"/>
      <c r="GT120" s="66"/>
      <c r="GU120" s="13"/>
    </row>
    <row r="121" spans="1:203" ht="16.5" customHeight="1">
      <c r="A121" s="84"/>
      <c r="B121" s="149"/>
      <c r="C121" s="86"/>
      <c r="D121" s="86"/>
      <c r="E121" s="776" t="s">
        <v>96</v>
      </c>
      <c r="F121" s="776"/>
      <c r="G121" s="776"/>
      <c r="H121" s="776"/>
      <c r="I121" s="776"/>
      <c r="J121" s="776"/>
      <c r="K121" s="776"/>
      <c r="L121" s="776"/>
      <c r="M121" s="776"/>
      <c r="N121" s="776"/>
      <c r="O121" s="776"/>
      <c r="P121" s="776"/>
      <c r="Q121" s="776"/>
      <c r="R121" s="776"/>
      <c r="S121" s="776"/>
      <c r="T121" s="776"/>
      <c r="U121" s="776"/>
      <c r="V121" s="776"/>
      <c r="W121" s="776"/>
      <c r="X121" s="776"/>
      <c r="Y121" s="776"/>
      <c r="Z121" s="776"/>
      <c r="AA121" s="776"/>
      <c r="AB121" s="776"/>
      <c r="AC121" s="776"/>
      <c r="AD121" s="776"/>
      <c r="AE121" s="776"/>
      <c r="AF121" s="776"/>
      <c r="AG121" s="776"/>
      <c r="AH121" s="776"/>
      <c r="AI121" s="776"/>
      <c r="AJ121" s="776"/>
      <c r="AK121" s="776"/>
      <c r="AL121" s="776"/>
      <c r="AM121" s="776"/>
      <c r="AN121" s="776"/>
      <c r="AO121" s="776"/>
      <c r="AP121" s="776"/>
      <c r="AQ121" s="776"/>
      <c r="AR121" s="776"/>
      <c r="AS121" s="776"/>
      <c r="AT121" s="776"/>
      <c r="AU121" s="776"/>
      <c r="AV121" s="776"/>
      <c r="AW121" s="776"/>
      <c r="AX121" s="776"/>
      <c r="AY121" s="776"/>
      <c r="AZ121" s="776"/>
      <c r="BA121" s="776"/>
      <c r="BB121" s="776"/>
      <c r="BC121" s="776"/>
      <c r="BD121" s="776"/>
      <c r="BE121" s="776"/>
      <c r="BF121" s="776"/>
      <c r="BG121" s="776"/>
      <c r="BH121" s="776"/>
      <c r="BI121" s="776"/>
      <c r="BJ121" s="776"/>
      <c r="BK121" s="776"/>
      <c r="BL121" s="776"/>
      <c r="BM121" s="776"/>
      <c r="BN121" s="776"/>
      <c r="BO121" s="776"/>
      <c r="BP121" s="776"/>
      <c r="BQ121" s="776"/>
      <c r="BR121" s="776"/>
      <c r="BS121" s="776"/>
      <c r="BT121" s="776"/>
      <c r="BU121" s="776"/>
      <c r="BV121" s="776"/>
      <c r="BW121" s="776"/>
      <c r="BX121" s="776"/>
      <c r="BY121" s="776"/>
      <c r="BZ121" s="776"/>
      <c r="CA121" s="776"/>
      <c r="CB121" s="776"/>
      <c r="CC121" s="776"/>
      <c r="CD121" s="776"/>
      <c r="CE121" s="776"/>
      <c r="CF121" s="776"/>
      <c r="CG121" s="776"/>
      <c r="CH121" s="776"/>
      <c r="CI121" s="776"/>
      <c r="CJ121" s="776"/>
      <c r="CK121" s="776"/>
      <c r="CL121" s="776"/>
      <c r="CM121" s="776"/>
      <c r="CN121" s="776"/>
      <c r="CO121" s="776"/>
      <c r="CP121" s="776"/>
      <c r="CQ121" s="152"/>
      <c r="CR121" s="152"/>
      <c r="CS121" s="170"/>
      <c r="CT121" s="170"/>
      <c r="CU121" s="170"/>
      <c r="CV121" s="170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90"/>
      <c r="FR121" s="90"/>
      <c r="FS121" s="41"/>
      <c r="FT121" s="42"/>
      <c r="FU121" s="13"/>
      <c r="FV121" s="13"/>
      <c r="FW121" s="13"/>
      <c r="FX121" s="13"/>
      <c r="FY121" s="13"/>
      <c r="FZ121" s="13"/>
      <c r="GA121" s="91"/>
      <c r="GB121" s="92"/>
      <c r="GC121" s="93"/>
      <c r="GD121" s="93"/>
      <c r="GE121" s="93"/>
      <c r="GF121" s="93"/>
      <c r="GG121" s="41"/>
      <c r="GH121" s="42"/>
      <c r="GI121" s="65"/>
      <c r="GJ121" s="65"/>
      <c r="GK121" s="65"/>
      <c r="GL121" s="148"/>
      <c r="GM121" s="22"/>
      <c r="GN121" s="13"/>
      <c r="GO121" s="13"/>
      <c r="GP121" s="13"/>
      <c r="GQ121" s="13"/>
      <c r="GR121" s="13"/>
      <c r="GS121" s="13"/>
      <c r="GT121" s="13"/>
      <c r="GU121" s="13"/>
    </row>
    <row r="122" spans="1:203" ht="15" customHeight="1">
      <c r="A122" s="84"/>
      <c r="B122" s="85"/>
      <c r="C122" s="85"/>
      <c r="D122" s="86"/>
      <c r="E122" s="98"/>
      <c r="F122" s="98"/>
      <c r="G122" s="98"/>
      <c r="H122" s="98"/>
      <c r="I122" s="1085" t="s">
        <v>110</v>
      </c>
      <c r="J122" s="1085"/>
      <c r="K122" s="1085"/>
      <c r="L122" s="1085"/>
      <c r="M122" s="1085"/>
      <c r="N122" s="773">
        <f>IF(N38="","",N38)</f>
      </c>
      <c r="O122" s="774"/>
      <c r="P122" s="774"/>
      <c r="Q122" s="774"/>
      <c r="R122" s="774"/>
      <c r="S122" s="774"/>
      <c r="T122" s="774"/>
      <c r="U122" s="774"/>
      <c r="V122" s="775"/>
      <c r="W122" s="773">
        <f>IF(W38="","",W38)</f>
      </c>
      <c r="X122" s="774"/>
      <c r="Y122" s="774"/>
      <c r="Z122" s="774"/>
      <c r="AA122" s="774"/>
      <c r="AB122" s="774"/>
      <c r="AC122" s="774"/>
      <c r="AD122" s="774"/>
      <c r="AE122" s="775"/>
      <c r="AF122" s="773">
        <f>IF(AF38="","",AF38)</f>
      </c>
      <c r="AG122" s="774"/>
      <c r="AH122" s="774"/>
      <c r="AI122" s="774"/>
      <c r="AJ122" s="774"/>
      <c r="AK122" s="774"/>
      <c r="AL122" s="774"/>
      <c r="AM122" s="774"/>
      <c r="AN122" s="775"/>
      <c r="AO122" s="773">
        <f>IF(AO38="","",AO38)</f>
      </c>
      <c r="AP122" s="774"/>
      <c r="AQ122" s="774"/>
      <c r="AR122" s="774"/>
      <c r="AS122" s="774"/>
      <c r="AT122" s="774"/>
      <c r="AU122" s="774"/>
      <c r="AV122" s="774"/>
      <c r="AW122" s="775"/>
      <c r="AX122" s="773">
        <f>IF(AX38="","",AX38)</f>
      </c>
      <c r="AY122" s="774"/>
      <c r="AZ122" s="774"/>
      <c r="BA122" s="774"/>
      <c r="BB122" s="774"/>
      <c r="BC122" s="774"/>
      <c r="BD122" s="774"/>
      <c r="BE122" s="774"/>
      <c r="BF122" s="775"/>
      <c r="BG122" s="773">
        <f>IF(BG38="","",BG38)</f>
      </c>
      <c r="BH122" s="774"/>
      <c r="BI122" s="774"/>
      <c r="BJ122" s="774"/>
      <c r="BK122" s="774"/>
      <c r="BL122" s="774"/>
      <c r="BM122" s="774"/>
      <c r="BN122" s="774"/>
      <c r="BO122" s="775"/>
      <c r="BP122" s="773">
        <f>IF(BP38="","",BP38)</f>
      </c>
      <c r="BQ122" s="774"/>
      <c r="BR122" s="774"/>
      <c r="BS122" s="774"/>
      <c r="BT122" s="774"/>
      <c r="BU122" s="774"/>
      <c r="BV122" s="774"/>
      <c r="BW122" s="774"/>
      <c r="BX122" s="775"/>
      <c r="BY122" s="773">
        <f>IF(BY38="","",BY38)</f>
      </c>
      <c r="BZ122" s="774"/>
      <c r="CA122" s="774"/>
      <c r="CB122" s="774"/>
      <c r="CC122" s="774"/>
      <c r="CD122" s="774"/>
      <c r="CE122" s="774"/>
      <c r="CF122" s="774"/>
      <c r="CG122" s="775"/>
      <c r="CH122" s="799" t="s">
        <v>8</v>
      </c>
      <c r="CI122" s="800"/>
      <c r="CJ122" s="800"/>
      <c r="CK122" s="800"/>
      <c r="CL122" s="800"/>
      <c r="CM122" s="800"/>
      <c r="CN122" s="800"/>
      <c r="CO122" s="800"/>
      <c r="CP122" s="801"/>
      <c r="CQ122" s="87"/>
      <c r="CR122" s="87"/>
      <c r="CS122" s="89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90"/>
      <c r="FT122" s="41"/>
      <c r="FU122" s="42"/>
      <c r="FV122" s="13"/>
      <c r="FW122" s="13"/>
      <c r="FX122" s="13"/>
      <c r="FY122" s="13"/>
      <c r="FZ122" s="13"/>
      <c r="GA122" s="13"/>
      <c r="GB122" s="91"/>
      <c r="GC122" s="92"/>
      <c r="GD122" s="93"/>
      <c r="GE122" s="93"/>
      <c r="GF122" s="93"/>
      <c r="GG122" s="93"/>
      <c r="GH122" s="41"/>
      <c r="GI122" s="42"/>
      <c r="GJ122" s="65"/>
      <c r="GK122" s="65"/>
      <c r="GL122" s="65"/>
      <c r="GM122" s="65"/>
      <c r="GN122" s="69"/>
      <c r="GO122" s="69"/>
      <c r="GP122" s="69"/>
      <c r="GQ122" s="69"/>
      <c r="GR122" s="20"/>
      <c r="GS122" s="19"/>
      <c r="GT122" s="66"/>
      <c r="GU122" s="13"/>
    </row>
    <row r="123" spans="1:203" ht="16.5" customHeight="1">
      <c r="A123" s="84"/>
      <c r="B123" s="85"/>
      <c r="C123" s="85"/>
      <c r="D123" s="86"/>
      <c r="E123" s="99"/>
      <c r="F123" s="99"/>
      <c r="G123" s="99"/>
      <c r="H123" s="99"/>
      <c r="I123" s="1085" t="s">
        <v>111</v>
      </c>
      <c r="J123" s="1085"/>
      <c r="K123" s="1085"/>
      <c r="L123" s="1085"/>
      <c r="M123" s="1085"/>
      <c r="N123" s="796">
        <f>IF(N39="","",N39)</f>
      </c>
      <c r="O123" s="796"/>
      <c r="P123" s="796"/>
      <c r="Q123" s="796"/>
      <c r="R123" s="796"/>
      <c r="S123" s="796"/>
      <c r="T123" s="796"/>
      <c r="U123" s="796"/>
      <c r="V123" s="796"/>
      <c r="W123" s="796">
        <f>IF(W39="","",W39)</f>
      </c>
      <c r="X123" s="796"/>
      <c r="Y123" s="796"/>
      <c r="Z123" s="796"/>
      <c r="AA123" s="796"/>
      <c r="AB123" s="796"/>
      <c r="AC123" s="796"/>
      <c r="AD123" s="796"/>
      <c r="AE123" s="796"/>
      <c r="AF123" s="796">
        <f>IF(AF39="","",AF39)</f>
      </c>
      <c r="AG123" s="796"/>
      <c r="AH123" s="796"/>
      <c r="AI123" s="796"/>
      <c r="AJ123" s="796"/>
      <c r="AK123" s="796"/>
      <c r="AL123" s="796"/>
      <c r="AM123" s="796"/>
      <c r="AN123" s="796"/>
      <c r="AO123" s="796">
        <f>IF(AO39="","",AO39)</f>
      </c>
      <c r="AP123" s="796"/>
      <c r="AQ123" s="796"/>
      <c r="AR123" s="796"/>
      <c r="AS123" s="796"/>
      <c r="AT123" s="796"/>
      <c r="AU123" s="796"/>
      <c r="AV123" s="796"/>
      <c r="AW123" s="796"/>
      <c r="AX123" s="796">
        <f>IF(AX39="","",AX39)</f>
      </c>
      <c r="AY123" s="796"/>
      <c r="AZ123" s="796"/>
      <c r="BA123" s="796"/>
      <c r="BB123" s="796"/>
      <c r="BC123" s="796"/>
      <c r="BD123" s="796"/>
      <c r="BE123" s="796"/>
      <c r="BF123" s="796"/>
      <c r="BG123" s="796">
        <f>IF(BG39="","",BG39)</f>
      </c>
      <c r="BH123" s="796"/>
      <c r="BI123" s="796"/>
      <c r="BJ123" s="796"/>
      <c r="BK123" s="796"/>
      <c r="BL123" s="796"/>
      <c r="BM123" s="796"/>
      <c r="BN123" s="796"/>
      <c r="BO123" s="796"/>
      <c r="BP123" s="796">
        <f>IF(BP39="","",BP39)</f>
      </c>
      <c r="BQ123" s="796"/>
      <c r="BR123" s="796"/>
      <c r="BS123" s="796"/>
      <c r="BT123" s="796"/>
      <c r="BU123" s="796"/>
      <c r="BV123" s="796"/>
      <c r="BW123" s="796"/>
      <c r="BX123" s="796"/>
      <c r="BY123" s="796">
        <f>IF(BY39="","",BY39)</f>
      </c>
      <c r="BZ123" s="796"/>
      <c r="CA123" s="796"/>
      <c r="CB123" s="796"/>
      <c r="CC123" s="796"/>
      <c r="CD123" s="796"/>
      <c r="CE123" s="796"/>
      <c r="CF123" s="796"/>
      <c r="CG123" s="796"/>
      <c r="CH123" s="794">
        <f>SUM(N123:CG123)</f>
        <v>0</v>
      </c>
      <c r="CI123" s="794"/>
      <c r="CJ123" s="794"/>
      <c r="CK123" s="794"/>
      <c r="CL123" s="794"/>
      <c r="CM123" s="794"/>
      <c r="CN123" s="794"/>
      <c r="CO123" s="794"/>
      <c r="CP123" s="794"/>
      <c r="CQ123" s="29"/>
      <c r="CR123" s="29"/>
      <c r="CS123" s="89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90"/>
      <c r="FT123" s="41"/>
      <c r="FU123" s="42"/>
      <c r="FV123" s="13"/>
      <c r="FW123" s="13"/>
      <c r="FX123" s="13"/>
      <c r="FY123" s="13"/>
      <c r="FZ123" s="13"/>
      <c r="GA123" s="13"/>
      <c r="GB123" s="91"/>
      <c r="GC123" s="92"/>
      <c r="GD123" s="93"/>
      <c r="GE123" s="93"/>
      <c r="GF123" s="93"/>
      <c r="GG123" s="93"/>
      <c r="GH123" s="41"/>
      <c r="GI123" s="42"/>
      <c r="GJ123" s="65"/>
      <c r="GK123" s="65"/>
      <c r="GL123" s="65"/>
      <c r="GM123" s="65"/>
      <c r="GN123" s="69"/>
      <c r="GO123" s="69"/>
      <c r="GP123" s="69"/>
      <c r="GQ123" s="69"/>
      <c r="GR123" s="20"/>
      <c r="GS123" s="19"/>
      <c r="GT123" s="66"/>
      <c r="GU123" s="13"/>
    </row>
    <row r="124" spans="1:203" ht="16.5" customHeight="1">
      <c r="A124" s="84"/>
      <c r="B124" s="149"/>
      <c r="C124" s="86"/>
      <c r="D124" s="86"/>
      <c r="E124" s="776" t="s">
        <v>113</v>
      </c>
      <c r="F124" s="776"/>
      <c r="G124" s="776"/>
      <c r="H124" s="776"/>
      <c r="I124" s="776"/>
      <c r="J124" s="776"/>
      <c r="K124" s="776"/>
      <c r="L124" s="776"/>
      <c r="M124" s="776"/>
      <c r="N124" s="776"/>
      <c r="O124" s="776"/>
      <c r="P124" s="776"/>
      <c r="Q124" s="776"/>
      <c r="R124" s="776"/>
      <c r="S124" s="776"/>
      <c r="T124" s="776"/>
      <c r="U124" s="776"/>
      <c r="V124" s="776"/>
      <c r="W124" s="776"/>
      <c r="X124" s="776"/>
      <c r="Y124" s="776"/>
      <c r="Z124" s="776"/>
      <c r="AA124" s="776"/>
      <c r="AB124" s="776"/>
      <c r="AC124" s="776"/>
      <c r="AD124" s="776"/>
      <c r="AE124" s="776"/>
      <c r="AF124" s="776"/>
      <c r="AG124" s="776"/>
      <c r="AH124" s="776"/>
      <c r="AI124" s="776"/>
      <c r="AJ124" s="776"/>
      <c r="AK124" s="776"/>
      <c r="AL124" s="776"/>
      <c r="AM124" s="776"/>
      <c r="AN124" s="776"/>
      <c r="AO124" s="776"/>
      <c r="AP124" s="776"/>
      <c r="AQ124" s="776"/>
      <c r="AR124" s="776"/>
      <c r="AS124" s="776"/>
      <c r="AT124" s="776"/>
      <c r="AU124" s="776"/>
      <c r="AV124" s="776"/>
      <c r="AW124" s="776"/>
      <c r="AX124" s="776"/>
      <c r="AY124" s="776"/>
      <c r="AZ124" s="776"/>
      <c r="BA124" s="776"/>
      <c r="BB124" s="776"/>
      <c r="BC124" s="776"/>
      <c r="BD124" s="776"/>
      <c r="BE124" s="776"/>
      <c r="BF124" s="776"/>
      <c r="BG124" s="776"/>
      <c r="BH124" s="776"/>
      <c r="BI124" s="776"/>
      <c r="BJ124" s="776"/>
      <c r="BK124" s="776"/>
      <c r="BL124" s="776"/>
      <c r="BM124" s="776"/>
      <c r="BN124" s="776"/>
      <c r="BO124" s="776"/>
      <c r="BP124" s="776"/>
      <c r="BQ124" s="776"/>
      <c r="BR124" s="776"/>
      <c r="BS124" s="776"/>
      <c r="BT124" s="776"/>
      <c r="BU124" s="776"/>
      <c r="BV124" s="776"/>
      <c r="BW124" s="776"/>
      <c r="BX124" s="776"/>
      <c r="BY124" s="776"/>
      <c r="BZ124" s="776"/>
      <c r="CA124" s="776"/>
      <c r="CB124" s="776"/>
      <c r="CC124" s="776"/>
      <c r="CD124" s="776"/>
      <c r="CE124" s="776"/>
      <c r="CF124" s="776"/>
      <c r="CG124" s="776"/>
      <c r="CH124" s="776"/>
      <c r="CI124" s="776"/>
      <c r="CJ124" s="776"/>
      <c r="CK124" s="776"/>
      <c r="CL124" s="776"/>
      <c r="CM124" s="776"/>
      <c r="CN124" s="776"/>
      <c r="CO124" s="776"/>
      <c r="CP124" s="776"/>
      <c r="CQ124" s="152"/>
      <c r="CR124" s="152"/>
      <c r="CS124" s="170"/>
      <c r="CT124" s="170"/>
      <c r="CU124" s="170"/>
      <c r="CV124" s="170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90"/>
      <c r="FR124" s="90"/>
      <c r="FS124" s="41"/>
      <c r="FT124" s="42"/>
      <c r="FU124" s="13"/>
      <c r="FV124" s="13"/>
      <c r="FW124" s="13"/>
      <c r="FX124" s="13"/>
      <c r="FY124" s="13"/>
      <c r="FZ124" s="13"/>
      <c r="GA124" s="91"/>
      <c r="GB124" s="92"/>
      <c r="GC124" s="93"/>
      <c r="GD124" s="93"/>
      <c r="GE124" s="93"/>
      <c r="GF124" s="93"/>
      <c r="GG124" s="41"/>
      <c r="GH124" s="42"/>
      <c r="GI124" s="65"/>
      <c r="GJ124" s="65"/>
      <c r="GK124" s="65"/>
      <c r="GL124" s="148"/>
      <c r="GM124" s="22"/>
      <c r="GN124" s="13"/>
      <c r="GO124" s="13"/>
      <c r="GP124" s="13"/>
      <c r="GQ124" s="13"/>
      <c r="GR124" s="13"/>
      <c r="GS124" s="13"/>
      <c r="GT124" s="13"/>
      <c r="GU124" s="13"/>
    </row>
    <row r="125" spans="1:203" ht="15" customHeight="1">
      <c r="A125" s="84"/>
      <c r="B125" s="85"/>
      <c r="C125" s="85"/>
      <c r="D125" s="86"/>
      <c r="E125" s="98"/>
      <c r="F125" s="98"/>
      <c r="G125" s="98"/>
      <c r="H125" s="98"/>
      <c r="I125" s="1085" t="s">
        <v>110</v>
      </c>
      <c r="J125" s="1085"/>
      <c r="K125" s="1085"/>
      <c r="L125" s="1085"/>
      <c r="M125" s="1091"/>
      <c r="N125" s="773">
        <f>IF(N41="","",N41)</f>
      </c>
      <c r="O125" s="774"/>
      <c r="P125" s="774"/>
      <c r="Q125" s="774"/>
      <c r="R125" s="774"/>
      <c r="S125" s="774"/>
      <c r="T125" s="774"/>
      <c r="U125" s="774"/>
      <c r="V125" s="775"/>
      <c r="W125" s="773">
        <f>IF(W41="","",W41)</f>
      </c>
      <c r="X125" s="774"/>
      <c r="Y125" s="774"/>
      <c r="Z125" s="774"/>
      <c r="AA125" s="774"/>
      <c r="AB125" s="774"/>
      <c r="AC125" s="774"/>
      <c r="AD125" s="774"/>
      <c r="AE125" s="775"/>
      <c r="AF125" s="773">
        <f>IF(AF41="","",AF41)</f>
      </c>
      <c r="AG125" s="774"/>
      <c r="AH125" s="774"/>
      <c r="AI125" s="774"/>
      <c r="AJ125" s="774"/>
      <c r="AK125" s="774"/>
      <c r="AL125" s="774"/>
      <c r="AM125" s="774"/>
      <c r="AN125" s="775"/>
      <c r="AO125" s="773">
        <f>IF(AO41="","",AO41)</f>
      </c>
      <c r="AP125" s="774"/>
      <c r="AQ125" s="774"/>
      <c r="AR125" s="774"/>
      <c r="AS125" s="774"/>
      <c r="AT125" s="774"/>
      <c r="AU125" s="774"/>
      <c r="AV125" s="774"/>
      <c r="AW125" s="775"/>
      <c r="AX125" s="773">
        <f>IF(AX41="","",AX41)</f>
      </c>
      <c r="AY125" s="774"/>
      <c r="AZ125" s="774"/>
      <c r="BA125" s="774"/>
      <c r="BB125" s="774"/>
      <c r="BC125" s="774"/>
      <c r="BD125" s="774"/>
      <c r="BE125" s="774"/>
      <c r="BF125" s="775"/>
      <c r="BG125" s="773">
        <f>IF(BG41="","",BG41)</f>
      </c>
      <c r="BH125" s="774"/>
      <c r="BI125" s="774"/>
      <c r="BJ125" s="774"/>
      <c r="BK125" s="774"/>
      <c r="BL125" s="774"/>
      <c r="BM125" s="774"/>
      <c r="BN125" s="774"/>
      <c r="BO125" s="775"/>
      <c r="BP125" s="773">
        <f>IF(BP41="","",BP41)</f>
      </c>
      <c r="BQ125" s="774"/>
      <c r="BR125" s="774"/>
      <c r="BS125" s="774"/>
      <c r="BT125" s="774"/>
      <c r="BU125" s="774"/>
      <c r="BV125" s="774"/>
      <c r="BW125" s="774"/>
      <c r="BX125" s="775"/>
      <c r="BY125" s="773">
        <f>IF(BY41="","",BY41)</f>
      </c>
      <c r="BZ125" s="774"/>
      <c r="CA125" s="774"/>
      <c r="CB125" s="774"/>
      <c r="CC125" s="774"/>
      <c r="CD125" s="774"/>
      <c r="CE125" s="774"/>
      <c r="CF125" s="774"/>
      <c r="CG125" s="775"/>
      <c r="CH125" s="799" t="s">
        <v>8</v>
      </c>
      <c r="CI125" s="800"/>
      <c r="CJ125" s="800"/>
      <c r="CK125" s="800"/>
      <c r="CL125" s="800"/>
      <c r="CM125" s="800"/>
      <c r="CN125" s="800"/>
      <c r="CO125" s="800"/>
      <c r="CP125" s="801"/>
      <c r="CQ125" s="87"/>
      <c r="CR125" s="87"/>
      <c r="CS125" s="89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90"/>
      <c r="FT125" s="41"/>
      <c r="FU125" s="42"/>
      <c r="FV125" s="13"/>
      <c r="FW125" s="13"/>
      <c r="FX125" s="13"/>
      <c r="FY125" s="13"/>
      <c r="FZ125" s="13"/>
      <c r="GA125" s="13"/>
      <c r="GB125" s="91"/>
      <c r="GC125" s="92"/>
      <c r="GD125" s="93"/>
      <c r="GE125" s="93"/>
      <c r="GF125" s="93"/>
      <c r="GG125" s="93"/>
      <c r="GH125" s="41"/>
      <c r="GI125" s="42"/>
      <c r="GJ125" s="65"/>
      <c r="GK125" s="65"/>
      <c r="GL125" s="65"/>
      <c r="GM125" s="65"/>
      <c r="GN125" s="69"/>
      <c r="GO125" s="69"/>
      <c r="GP125" s="69"/>
      <c r="GQ125" s="69"/>
      <c r="GR125" s="20"/>
      <c r="GS125" s="19"/>
      <c r="GT125" s="66"/>
      <c r="GU125" s="13"/>
    </row>
    <row r="126" spans="1:203" ht="15">
      <c r="A126" s="84"/>
      <c r="B126" s="85"/>
      <c r="C126" s="85"/>
      <c r="D126" s="86"/>
      <c r="E126" s="99"/>
      <c r="F126" s="99"/>
      <c r="G126" s="99"/>
      <c r="H126" s="99"/>
      <c r="I126" s="1085" t="s">
        <v>111</v>
      </c>
      <c r="J126" s="1085"/>
      <c r="K126" s="1085"/>
      <c r="L126" s="1085"/>
      <c r="M126" s="1091"/>
      <c r="N126" s="796">
        <f>IF(N42="","",N42)</f>
      </c>
      <c r="O126" s="796"/>
      <c r="P126" s="796"/>
      <c r="Q126" s="796"/>
      <c r="R126" s="796"/>
      <c r="S126" s="796"/>
      <c r="T126" s="796"/>
      <c r="U126" s="796"/>
      <c r="V126" s="796"/>
      <c r="W126" s="796">
        <f>IF(W42="","",W42)</f>
      </c>
      <c r="X126" s="796"/>
      <c r="Y126" s="796"/>
      <c r="Z126" s="796"/>
      <c r="AA126" s="796"/>
      <c r="AB126" s="796"/>
      <c r="AC126" s="796"/>
      <c r="AD126" s="796"/>
      <c r="AE126" s="796"/>
      <c r="AF126" s="796">
        <f>IF(AF42="","",AF42)</f>
      </c>
      <c r="AG126" s="796"/>
      <c r="AH126" s="796"/>
      <c r="AI126" s="796"/>
      <c r="AJ126" s="796"/>
      <c r="AK126" s="796"/>
      <c r="AL126" s="796"/>
      <c r="AM126" s="796"/>
      <c r="AN126" s="796"/>
      <c r="AO126" s="796">
        <f>IF(AO42="","",AO42)</f>
      </c>
      <c r="AP126" s="796"/>
      <c r="AQ126" s="796"/>
      <c r="AR126" s="796"/>
      <c r="AS126" s="796"/>
      <c r="AT126" s="796"/>
      <c r="AU126" s="796"/>
      <c r="AV126" s="796"/>
      <c r="AW126" s="796"/>
      <c r="AX126" s="796">
        <f>IF(AX42="","",AX42)</f>
      </c>
      <c r="AY126" s="796"/>
      <c r="AZ126" s="796"/>
      <c r="BA126" s="796"/>
      <c r="BB126" s="796"/>
      <c r="BC126" s="796"/>
      <c r="BD126" s="796"/>
      <c r="BE126" s="796"/>
      <c r="BF126" s="796"/>
      <c r="BG126" s="796">
        <f>IF(BG42="","",BG42)</f>
      </c>
      <c r="BH126" s="796"/>
      <c r="BI126" s="796"/>
      <c r="BJ126" s="796"/>
      <c r="BK126" s="796"/>
      <c r="BL126" s="796"/>
      <c r="BM126" s="796"/>
      <c r="BN126" s="796"/>
      <c r="BO126" s="796"/>
      <c r="BP126" s="796">
        <f>IF(BP42="","",BP42)</f>
      </c>
      <c r="BQ126" s="796"/>
      <c r="BR126" s="796"/>
      <c r="BS126" s="796"/>
      <c r="BT126" s="796"/>
      <c r="BU126" s="796"/>
      <c r="BV126" s="796"/>
      <c r="BW126" s="796"/>
      <c r="BX126" s="796"/>
      <c r="BY126" s="796">
        <f>IF(BY42="","",BY42)</f>
      </c>
      <c r="BZ126" s="796"/>
      <c r="CA126" s="796"/>
      <c r="CB126" s="796"/>
      <c r="CC126" s="796"/>
      <c r="CD126" s="796"/>
      <c r="CE126" s="796"/>
      <c r="CF126" s="796"/>
      <c r="CG126" s="796"/>
      <c r="CH126" s="794">
        <f>SUM(N126:CG126)</f>
        <v>0</v>
      </c>
      <c r="CI126" s="794"/>
      <c r="CJ126" s="794"/>
      <c r="CK126" s="794"/>
      <c r="CL126" s="794"/>
      <c r="CM126" s="794"/>
      <c r="CN126" s="794"/>
      <c r="CO126" s="794"/>
      <c r="CP126" s="794"/>
      <c r="CQ126" s="29"/>
      <c r="CR126" s="29"/>
      <c r="CS126" s="89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90"/>
      <c r="FT126" s="41"/>
      <c r="FU126" s="42"/>
      <c r="FV126" s="13"/>
      <c r="FW126" s="13"/>
      <c r="FX126" s="13"/>
      <c r="FY126" s="13"/>
      <c r="FZ126" s="13"/>
      <c r="GA126" s="13"/>
      <c r="GB126" s="91"/>
      <c r="GC126" s="92"/>
      <c r="GD126" s="93"/>
      <c r="GE126" s="93"/>
      <c r="GF126" s="93"/>
      <c r="GG126" s="93"/>
      <c r="GH126" s="41"/>
      <c r="GI126" s="42"/>
      <c r="GJ126" s="65"/>
      <c r="GK126" s="65"/>
      <c r="GL126" s="65"/>
      <c r="GM126" s="65"/>
      <c r="GN126" s="69"/>
      <c r="GO126" s="69"/>
      <c r="GP126" s="69"/>
      <c r="GQ126" s="69"/>
      <c r="GR126" s="20"/>
      <c r="GS126" s="19"/>
      <c r="GT126" s="66"/>
      <c r="GU126" s="13"/>
    </row>
    <row r="127" spans="1:203" s="51" customFormat="1" ht="20.25" customHeight="1">
      <c r="A127" s="210"/>
      <c r="B127" s="211"/>
      <c r="C127" s="154"/>
      <c r="D127" s="154"/>
      <c r="E127" s="1090" t="s">
        <v>176</v>
      </c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G127" s="1090"/>
      <c r="AH127" s="1090"/>
      <c r="AI127" s="1090"/>
      <c r="AJ127" s="1090"/>
      <c r="AK127" s="1090"/>
      <c r="AL127" s="1090"/>
      <c r="AM127" s="1090"/>
      <c r="AN127" s="1090"/>
      <c r="AO127" s="1090"/>
      <c r="AP127" s="1090"/>
      <c r="AQ127" s="1090"/>
      <c r="AR127" s="1090"/>
      <c r="AS127" s="1090"/>
      <c r="AT127" s="1090"/>
      <c r="AU127" s="1090"/>
      <c r="AV127" s="1090"/>
      <c r="AW127" s="1090"/>
      <c r="AX127" s="1090"/>
      <c r="AY127" s="1090"/>
      <c r="AZ127" s="1090"/>
      <c r="BA127" s="1090"/>
      <c r="BB127" s="1090"/>
      <c r="BC127" s="1090"/>
      <c r="BD127" s="1090"/>
      <c r="BE127" s="1090"/>
      <c r="BF127" s="1090"/>
      <c r="BG127" s="1090"/>
      <c r="BH127" s="1090"/>
      <c r="BI127" s="1090"/>
      <c r="BJ127" s="1090"/>
      <c r="BK127" s="1090"/>
      <c r="BL127" s="1090"/>
      <c r="BM127" s="1090"/>
      <c r="BN127" s="1090"/>
      <c r="BO127" s="1090"/>
      <c r="BP127" s="1090"/>
      <c r="BQ127" s="1090"/>
      <c r="BR127" s="1090"/>
      <c r="BS127" s="1090"/>
      <c r="BT127" s="1090"/>
      <c r="BU127" s="1090"/>
      <c r="BV127" s="1090"/>
      <c r="BW127" s="1090"/>
      <c r="BX127" s="1090"/>
      <c r="BY127" s="1090"/>
      <c r="BZ127" s="1090"/>
      <c r="CA127" s="1090"/>
      <c r="CB127" s="1090"/>
      <c r="CC127" s="1090"/>
      <c r="CD127" s="1090"/>
      <c r="CE127" s="1090"/>
      <c r="CF127" s="1090"/>
      <c r="CG127" s="1090"/>
      <c r="CH127" s="1090"/>
      <c r="CI127" s="1090"/>
      <c r="CJ127" s="1090"/>
      <c r="CK127" s="1090"/>
      <c r="CL127" s="1090"/>
      <c r="CM127" s="1090"/>
      <c r="CN127" s="1090"/>
      <c r="CO127" s="1090"/>
      <c r="CP127" s="1090"/>
      <c r="CQ127" s="112"/>
      <c r="CR127" s="112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41"/>
      <c r="DD127" s="156"/>
      <c r="DE127" s="156"/>
      <c r="DF127" s="156"/>
      <c r="DG127" s="156"/>
      <c r="DH127" s="156"/>
      <c r="DI127" s="156"/>
      <c r="DJ127" s="156"/>
      <c r="DK127" s="156"/>
      <c r="DL127" s="156"/>
      <c r="DM127" s="156"/>
      <c r="DN127" s="156"/>
      <c r="DO127" s="156"/>
      <c r="DP127" s="156"/>
      <c r="DQ127" s="156"/>
      <c r="DR127" s="156"/>
      <c r="DS127" s="156"/>
      <c r="DT127" s="156"/>
      <c r="DU127" s="156"/>
      <c r="DV127" s="156"/>
      <c r="DW127" s="156"/>
      <c r="DX127" s="156"/>
      <c r="DY127" s="156"/>
      <c r="DZ127" s="156"/>
      <c r="EA127" s="156"/>
      <c r="EB127" s="156"/>
      <c r="EC127" s="156"/>
      <c r="ED127" s="156"/>
      <c r="EE127" s="156"/>
      <c r="EF127" s="156"/>
      <c r="EG127" s="156"/>
      <c r="EH127" s="156"/>
      <c r="EI127" s="156"/>
      <c r="EJ127" s="156"/>
      <c r="EK127" s="156"/>
      <c r="EL127" s="156"/>
      <c r="EM127" s="156"/>
      <c r="EN127" s="156"/>
      <c r="EO127" s="156"/>
      <c r="EP127" s="156"/>
      <c r="EQ127" s="156"/>
      <c r="ER127" s="156"/>
      <c r="ES127" s="156"/>
      <c r="ET127" s="156"/>
      <c r="EU127" s="156"/>
      <c r="EV127" s="156"/>
      <c r="EW127" s="156"/>
      <c r="EX127" s="156"/>
      <c r="EY127" s="156"/>
      <c r="EZ127" s="156"/>
      <c r="FA127" s="156"/>
      <c r="FB127" s="156"/>
      <c r="FC127" s="156"/>
      <c r="FD127" s="156"/>
      <c r="FE127" s="156"/>
      <c r="FF127" s="156"/>
      <c r="FG127" s="156"/>
      <c r="FH127" s="156"/>
      <c r="FI127" s="156"/>
      <c r="FJ127" s="156"/>
      <c r="FK127" s="156"/>
      <c r="FL127" s="156"/>
      <c r="FM127" s="156"/>
      <c r="FN127" s="156"/>
      <c r="FO127" s="156"/>
      <c r="FP127" s="156"/>
      <c r="FQ127" s="46"/>
      <c r="FR127" s="46"/>
      <c r="FS127" s="41"/>
      <c r="FT127" s="42"/>
      <c r="FU127" s="156"/>
      <c r="FV127" s="156"/>
      <c r="FW127" s="156"/>
      <c r="FX127" s="156"/>
      <c r="FY127" s="156"/>
      <c r="FZ127" s="156"/>
      <c r="GA127" s="158"/>
      <c r="GB127" s="159"/>
      <c r="GC127" s="160"/>
      <c r="GD127" s="160"/>
      <c r="GE127" s="160"/>
      <c r="GF127" s="160"/>
      <c r="GG127" s="41"/>
      <c r="GH127" s="42"/>
      <c r="GI127" s="65"/>
      <c r="GJ127" s="65"/>
      <c r="GK127" s="65"/>
      <c r="GL127" s="148"/>
      <c r="GN127" s="156"/>
      <c r="GO127" s="156"/>
      <c r="GP127" s="156"/>
      <c r="GQ127" s="156"/>
      <c r="GR127" s="156"/>
      <c r="GS127" s="156"/>
      <c r="GT127" s="156"/>
      <c r="GU127" s="156"/>
    </row>
    <row r="128" spans="1:203" ht="15">
      <c r="A128" s="84"/>
      <c r="B128" s="149"/>
      <c r="C128" s="86"/>
      <c r="D128" s="86"/>
      <c r="E128" s="1079" t="s">
        <v>23</v>
      </c>
      <c r="F128" s="1080"/>
      <c r="G128" s="1080"/>
      <c r="H128" s="1080"/>
      <c r="I128" s="1080"/>
      <c r="J128" s="1080"/>
      <c r="K128" s="1080"/>
      <c r="L128" s="1080"/>
      <c r="M128" s="1080"/>
      <c r="N128" s="1080"/>
      <c r="O128" s="1080"/>
      <c r="P128" s="1080"/>
      <c r="Q128" s="1080"/>
      <c r="R128" s="1080"/>
      <c r="S128" s="1080"/>
      <c r="T128" s="1080"/>
      <c r="U128" s="1080"/>
      <c r="V128" s="1080"/>
      <c r="W128" s="1080"/>
      <c r="X128" s="1080"/>
      <c r="Y128" s="1080"/>
      <c r="Z128" s="1080"/>
      <c r="AA128" s="1080"/>
      <c r="AB128" s="1080"/>
      <c r="AC128" s="1080"/>
      <c r="AD128" s="1080"/>
      <c r="AE128" s="1080"/>
      <c r="AF128" s="1080"/>
      <c r="AG128" s="1080"/>
      <c r="AH128" s="1080"/>
      <c r="AI128" s="1080"/>
      <c r="AJ128" s="1080"/>
      <c r="AK128" s="1080"/>
      <c r="AL128" s="1080"/>
      <c r="AM128" s="1080"/>
      <c r="AN128" s="1080"/>
      <c r="AO128" s="1080"/>
      <c r="AP128" s="1080"/>
      <c r="AQ128" s="1080"/>
      <c r="AR128" s="1080"/>
      <c r="AS128" s="1080"/>
      <c r="AT128" s="1080"/>
      <c r="AU128" s="1080"/>
      <c r="AV128" s="1080"/>
      <c r="AW128" s="1072"/>
      <c r="AX128" s="1072"/>
      <c r="AY128" s="1072"/>
      <c r="AZ128" s="1072"/>
      <c r="BA128" s="1072"/>
      <c r="BB128" s="1072"/>
      <c r="BC128" s="1072"/>
      <c r="BD128" s="1072"/>
      <c r="BE128" s="1072"/>
      <c r="BF128" s="1072">
        <f>BF53</f>
        <v>1</v>
      </c>
      <c r="BG128" s="1072"/>
      <c r="BH128" s="1072"/>
      <c r="BI128" s="1072"/>
      <c r="BJ128" s="1072"/>
      <c r="BK128" s="1072"/>
      <c r="BL128" s="1072"/>
      <c r="BM128" s="1072"/>
      <c r="BN128" s="1072"/>
      <c r="BO128" s="1072">
        <f>BO53</f>
        <v>1</v>
      </c>
      <c r="BP128" s="1072"/>
      <c r="BQ128" s="1072"/>
      <c r="BR128" s="1072"/>
      <c r="BS128" s="1072"/>
      <c r="BT128" s="1072"/>
      <c r="BU128" s="1072"/>
      <c r="BV128" s="1072"/>
      <c r="BW128" s="1072"/>
      <c r="BX128" s="1072">
        <f>BX53</f>
        <v>0</v>
      </c>
      <c r="BY128" s="1072"/>
      <c r="BZ128" s="1072"/>
      <c r="CA128" s="1072"/>
      <c r="CB128" s="1072"/>
      <c r="CC128" s="1072"/>
      <c r="CD128" s="1072"/>
      <c r="CE128" s="1072"/>
      <c r="CF128" s="1072"/>
      <c r="CG128" s="1092"/>
      <c r="CH128" s="1093"/>
      <c r="CI128" s="1093"/>
      <c r="CJ128" s="1093"/>
      <c r="CK128" s="1093"/>
      <c r="CL128" s="1093"/>
      <c r="CM128" s="1093"/>
      <c r="CN128" s="1093"/>
      <c r="CO128" s="1093"/>
      <c r="CP128" s="212"/>
      <c r="CQ128" s="86"/>
      <c r="CR128" s="86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90"/>
      <c r="FS128" s="41"/>
      <c r="FT128" s="42"/>
      <c r="FU128" s="13"/>
      <c r="FV128" s="13"/>
      <c r="FW128" s="13"/>
      <c r="FX128" s="13"/>
      <c r="FY128" s="13"/>
      <c r="FZ128" s="13"/>
      <c r="GA128" s="91"/>
      <c r="GB128" s="92"/>
      <c r="GC128" s="93"/>
      <c r="GD128" s="93"/>
      <c r="GE128" s="93"/>
      <c r="GF128" s="93"/>
      <c r="GG128" s="41"/>
      <c r="GH128" s="42"/>
      <c r="GI128" s="65"/>
      <c r="GJ128" s="65"/>
      <c r="GK128" s="65"/>
      <c r="GL128" s="148"/>
      <c r="GM128" s="22"/>
      <c r="GN128" s="13"/>
      <c r="GO128" s="13"/>
      <c r="GP128" s="13"/>
      <c r="GQ128" s="13"/>
      <c r="GR128" s="13"/>
      <c r="GS128" s="13"/>
      <c r="GT128" s="13"/>
      <c r="GU128" s="13"/>
    </row>
    <row r="129" spans="1:203" ht="21" customHeight="1">
      <c r="A129" s="84"/>
      <c r="B129" s="149"/>
      <c r="C129" s="86"/>
      <c r="D129" s="86"/>
      <c r="E129" s="1081"/>
      <c r="F129" s="1082"/>
      <c r="G129" s="1082"/>
      <c r="H129" s="1082"/>
      <c r="I129" s="1082"/>
      <c r="J129" s="1082"/>
      <c r="K129" s="1082"/>
      <c r="L129" s="1082"/>
      <c r="M129" s="1082"/>
      <c r="N129" s="1082"/>
      <c r="O129" s="1082"/>
      <c r="P129" s="1082"/>
      <c r="Q129" s="1082"/>
      <c r="R129" s="1082"/>
      <c r="S129" s="1082"/>
      <c r="T129" s="1082"/>
      <c r="U129" s="1082"/>
      <c r="V129" s="1082"/>
      <c r="W129" s="1082"/>
      <c r="X129" s="1082"/>
      <c r="Y129" s="1082"/>
      <c r="Z129" s="1082"/>
      <c r="AA129" s="1082"/>
      <c r="AB129" s="1082"/>
      <c r="AC129" s="1082"/>
      <c r="AD129" s="1082"/>
      <c r="AE129" s="1082"/>
      <c r="AF129" s="1082"/>
      <c r="AG129" s="1082"/>
      <c r="AH129" s="1082"/>
      <c r="AI129" s="1082"/>
      <c r="AJ129" s="1082"/>
      <c r="AK129" s="1082"/>
      <c r="AL129" s="1082"/>
      <c r="AM129" s="1082"/>
      <c r="AN129" s="1082"/>
      <c r="AO129" s="1082"/>
      <c r="AP129" s="1082"/>
      <c r="AQ129" s="1082"/>
      <c r="AR129" s="1082"/>
      <c r="AS129" s="1082"/>
      <c r="AT129" s="1082"/>
      <c r="AU129" s="1082"/>
      <c r="AV129" s="1082"/>
      <c r="AW129" s="1089"/>
      <c r="AX129" s="1089"/>
      <c r="AY129" s="1089"/>
      <c r="AZ129" s="1089"/>
      <c r="BA129" s="1089"/>
      <c r="BB129" s="1089"/>
      <c r="BC129" s="1089"/>
      <c r="BD129" s="1089"/>
      <c r="BE129" s="1089"/>
      <c r="BF129" s="1073" t="str">
        <f>BF54</f>
        <v>RICERCA INDUSTRIALE</v>
      </c>
      <c r="BG129" s="1073"/>
      <c r="BH129" s="1073"/>
      <c r="BI129" s="1073"/>
      <c r="BJ129" s="1073"/>
      <c r="BK129" s="1073"/>
      <c r="BL129" s="1073"/>
      <c r="BM129" s="1073"/>
      <c r="BN129" s="1073"/>
      <c r="BO129" s="1074" t="str">
        <f>BO54</f>
        <v>SVILUPPO SPERIMENTALE</v>
      </c>
      <c r="BP129" s="1074"/>
      <c r="BQ129" s="1074"/>
      <c r="BR129" s="1074"/>
      <c r="BS129" s="1074"/>
      <c r="BT129" s="1074"/>
      <c r="BU129" s="1074"/>
      <c r="BV129" s="1074"/>
      <c r="BW129" s="1074"/>
      <c r="BX129" s="1074">
        <f>BX54</f>
        <v>0</v>
      </c>
      <c r="BY129" s="1074"/>
      <c r="BZ129" s="1074"/>
      <c r="CA129" s="1074"/>
      <c r="CB129" s="1074"/>
      <c r="CC129" s="1074"/>
      <c r="CD129" s="1074"/>
      <c r="CE129" s="1074"/>
      <c r="CF129" s="1074"/>
      <c r="CG129" s="1259" t="s">
        <v>8</v>
      </c>
      <c r="CH129" s="825"/>
      <c r="CI129" s="825"/>
      <c r="CJ129" s="825"/>
      <c r="CK129" s="825"/>
      <c r="CL129" s="825"/>
      <c r="CM129" s="825"/>
      <c r="CN129" s="825"/>
      <c r="CO129" s="825"/>
      <c r="CP129" s="213"/>
      <c r="CQ129" s="86"/>
      <c r="CR129" s="86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90"/>
      <c r="FS129" s="41"/>
      <c r="FT129" s="42"/>
      <c r="FU129" s="13"/>
      <c r="FV129" s="13"/>
      <c r="FW129" s="13"/>
      <c r="FX129" s="13"/>
      <c r="FY129" s="13"/>
      <c r="FZ129" s="13"/>
      <c r="GA129" s="91"/>
      <c r="GB129" s="92"/>
      <c r="GC129" s="93"/>
      <c r="GD129" s="93"/>
      <c r="GE129" s="93"/>
      <c r="GF129" s="93"/>
      <c r="GG129" s="41"/>
      <c r="GH129" s="42"/>
      <c r="GI129" s="65"/>
      <c r="GJ129" s="65"/>
      <c r="GK129" s="65"/>
      <c r="GL129" s="148"/>
      <c r="GM129" s="22"/>
      <c r="GN129" s="13"/>
      <c r="GO129" s="13"/>
      <c r="GP129" s="13"/>
      <c r="GQ129" s="13"/>
      <c r="GR129" s="13"/>
      <c r="GS129" s="13"/>
      <c r="GT129" s="13"/>
      <c r="GU129" s="13"/>
    </row>
    <row r="130" spans="1:203" ht="1.5" customHeight="1">
      <c r="A130" s="84"/>
      <c r="B130" s="149"/>
      <c r="C130" s="86"/>
      <c r="D130" s="86"/>
      <c r="E130" s="1083"/>
      <c r="F130" s="1084"/>
      <c r="G130" s="1084"/>
      <c r="H130" s="1084"/>
      <c r="I130" s="1084"/>
      <c r="J130" s="1084"/>
      <c r="K130" s="1084"/>
      <c r="L130" s="1084"/>
      <c r="M130" s="1084"/>
      <c r="N130" s="1084"/>
      <c r="O130" s="1084"/>
      <c r="P130" s="1084"/>
      <c r="Q130" s="1084"/>
      <c r="R130" s="1084"/>
      <c r="S130" s="1084"/>
      <c r="T130" s="1084"/>
      <c r="U130" s="1084"/>
      <c r="V130" s="1084"/>
      <c r="W130" s="1084"/>
      <c r="X130" s="1084"/>
      <c r="Y130" s="1084"/>
      <c r="Z130" s="1084"/>
      <c r="AA130" s="1084"/>
      <c r="AB130" s="1084"/>
      <c r="AC130" s="1084"/>
      <c r="AD130" s="1084"/>
      <c r="AE130" s="1084"/>
      <c r="AF130" s="1084"/>
      <c r="AG130" s="1084"/>
      <c r="AH130" s="1084"/>
      <c r="AI130" s="1084"/>
      <c r="AJ130" s="1084"/>
      <c r="AK130" s="1084"/>
      <c r="AL130" s="1084"/>
      <c r="AM130" s="1084"/>
      <c r="AN130" s="1084"/>
      <c r="AO130" s="1084"/>
      <c r="AP130" s="1084"/>
      <c r="AQ130" s="1084"/>
      <c r="AR130" s="1084"/>
      <c r="AS130" s="1084"/>
      <c r="AT130" s="1084"/>
      <c r="AU130" s="1084"/>
      <c r="AV130" s="1084"/>
      <c r="AW130" s="1086"/>
      <c r="AX130" s="1087"/>
      <c r="AY130" s="1087"/>
      <c r="AZ130" s="1087"/>
      <c r="BA130" s="1087"/>
      <c r="BB130" s="1087"/>
      <c r="BC130" s="1087"/>
      <c r="BD130" s="1087"/>
      <c r="BE130" s="1088"/>
      <c r="BF130" s="1066"/>
      <c r="BG130" s="1067"/>
      <c r="BH130" s="1067"/>
      <c r="BI130" s="1067"/>
      <c r="BJ130" s="1067"/>
      <c r="BK130" s="1067"/>
      <c r="BL130" s="1067"/>
      <c r="BM130" s="1067"/>
      <c r="BN130" s="1068"/>
      <c r="BO130" s="1086"/>
      <c r="BP130" s="1087"/>
      <c r="BQ130" s="1087"/>
      <c r="BR130" s="1087"/>
      <c r="BS130" s="1087"/>
      <c r="BT130" s="1087"/>
      <c r="BU130" s="1087"/>
      <c r="BV130" s="1087"/>
      <c r="BW130" s="1088"/>
      <c r="BX130" s="1086"/>
      <c r="BY130" s="1087"/>
      <c r="BZ130" s="1087"/>
      <c r="CA130" s="1087"/>
      <c r="CB130" s="1087"/>
      <c r="CC130" s="1087"/>
      <c r="CD130" s="1087"/>
      <c r="CE130" s="1087"/>
      <c r="CF130" s="1088"/>
      <c r="CG130" s="1086"/>
      <c r="CH130" s="1087"/>
      <c r="CI130" s="1087"/>
      <c r="CJ130" s="1087"/>
      <c r="CK130" s="1087"/>
      <c r="CL130" s="1087"/>
      <c r="CM130" s="1087"/>
      <c r="CN130" s="1087"/>
      <c r="CO130" s="1087"/>
      <c r="CP130" s="214"/>
      <c r="CQ130" s="86"/>
      <c r="CR130" s="86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90"/>
      <c r="FS130" s="41"/>
      <c r="FT130" s="42"/>
      <c r="FU130" s="13"/>
      <c r="FV130" s="13"/>
      <c r="FW130" s="13"/>
      <c r="FX130" s="13"/>
      <c r="FY130" s="13"/>
      <c r="FZ130" s="13"/>
      <c r="GA130" s="91"/>
      <c r="GB130" s="92"/>
      <c r="GC130" s="93"/>
      <c r="GD130" s="93"/>
      <c r="GE130" s="93"/>
      <c r="GF130" s="93"/>
      <c r="GG130" s="41"/>
      <c r="GH130" s="42"/>
      <c r="GI130" s="65"/>
      <c r="GJ130" s="65"/>
      <c r="GK130" s="65"/>
      <c r="GL130" s="148"/>
      <c r="GM130" s="22"/>
      <c r="GN130" s="13"/>
      <c r="GO130" s="13"/>
      <c r="GP130" s="13"/>
      <c r="GQ130" s="13"/>
      <c r="GR130" s="13"/>
      <c r="GS130" s="13"/>
      <c r="GT130" s="13"/>
      <c r="GU130" s="13"/>
    </row>
    <row r="131" spans="1:203" ht="16.5" customHeight="1">
      <c r="A131" s="84"/>
      <c r="B131" s="149"/>
      <c r="C131" s="86"/>
      <c r="D131" s="86"/>
      <c r="E131" s="809" t="str">
        <f aca="true" t="shared" si="8" ref="E131:E140">R56</f>
        <v>Personale strutturato Docente</v>
      </c>
      <c r="F131" s="810"/>
      <c r="G131" s="810"/>
      <c r="H131" s="810"/>
      <c r="I131" s="810"/>
      <c r="J131" s="810"/>
      <c r="K131" s="810"/>
      <c r="L131" s="810"/>
      <c r="M131" s="810"/>
      <c r="N131" s="810"/>
      <c r="O131" s="810"/>
      <c r="P131" s="810"/>
      <c r="Q131" s="810"/>
      <c r="R131" s="810"/>
      <c r="S131" s="810"/>
      <c r="T131" s="810"/>
      <c r="U131" s="810"/>
      <c r="V131" s="810"/>
      <c r="W131" s="810"/>
      <c r="X131" s="810"/>
      <c r="Y131" s="810"/>
      <c r="Z131" s="810"/>
      <c r="AA131" s="810"/>
      <c r="AB131" s="810"/>
      <c r="AC131" s="810"/>
      <c r="AD131" s="810"/>
      <c r="AE131" s="810"/>
      <c r="AF131" s="810"/>
      <c r="AG131" s="810"/>
      <c r="AH131" s="810"/>
      <c r="AI131" s="810"/>
      <c r="AJ131" s="810"/>
      <c r="AK131" s="810"/>
      <c r="AL131" s="810"/>
      <c r="AM131" s="810"/>
      <c r="AN131" s="810"/>
      <c r="AO131" s="810"/>
      <c r="AP131" s="810"/>
      <c r="AQ131" s="810"/>
      <c r="AR131" s="810"/>
      <c r="AS131" s="810"/>
      <c r="AT131" s="810"/>
      <c r="AU131" s="810"/>
      <c r="AV131" s="811"/>
      <c r="AW131" s="835">
        <f aca="true" t="shared" si="9" ref="AW131:AW141">AW56</f>
        <v>0</v>
      </c>
      <c r="AX131" s="835"/>
      <c r="AY131" s="835"/>
      <c r="AZ131" s="835"/>
      <c r="BA131" s="835"/>
      <c r="BB131" s="835"/>
      <c r="BC131" s="835"/>
      <c r="BD131" s="835"/>
      <c r="BE131" s="835"/>
      <c r="BF131" s="769">
        <f aca="true" t="shared" si="10" ref="BF131:BF141">BF56</f>
        <v>7000</v>
      </c>
      <c r="BG131" s="769"/>
      <c r="BH131" s="769"/>
      <c r="BI131" s="769"/>
      <c r="BJ131" s="769"/>
      <c r="BK131" s="769"/>
      <c r="BL131" s="769"/>
      <c r="BM131" s="769"/>
      <c r="BN131" s="769"/>
      <c r="BO131" s="769">
        <f aca="true" t="shared" si="11" ref="BO131:BO141">BO56</f>
        <v>5000</v>
      </c>
      <c r="BP131" s="769"/>
      <c r="BQ131" s="769"/>
      <c r="BR131" s="769"/>
      <c r="BS131" s="769"/>
      <c r="BT131" s="769"/>
      <c r="BU131" s="769"/>
      <c r="BV131" s="769"/>
      <c r="BW131" s="769"/>
      <c r="BX131" s="971">
        <f aca="true" t="shared" si="12" ref="BX131:BX141">BX56</f>
        <v>0</v>
      </c>
      <c r="BY131" s="971"/>
      <c r="BZ131" s="971"/>
      <c r="CA131" s="971"/>
      <c r="CB131" s="971"/>
      <c r="CC131" s="971"/>
      <c r="CD131" s="971"/>
      <c r="CE131" s="971"/>
      <c r="CF131" s="971"/>
      <c r="CG131" s="767">
        <f aca="true" t="shared" si="13" ref="CG131:CG141">CG56</f>
        <v>12000</v>
      </c>
      <c r="CH131" s="768"/>
      <c r="CI131" s="768"/>
      <c r="CJ131" s="768"/>
      <c r="CK131" s="768"/>
      <c r="CL131" s="768"/>
      <c r="CM131" s="768"/>
      <c r="CN131" s="768"/>
      <c r="CO131" s="768"/>
      <c r="CP131" s="215"/>
      <c r="CQ131" s="86"/>
      <c r="CR131" s="86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90"/>
      <c r="FS131" s="41"/>
      <c r="FT131" s="42"/>
      <c r="FU131" s="13"/>
      <c r="FV131" s="13"/>
      <c r="FW131" s="13"/>
      <c r="FX131" s="13"/>
      <c r="FY131" s="13"/>
      <c r="FZ131" s="13"/>
      <c r="GA131" s="91"/>
      <c r="GB131" s="92"/>
      <c r="GC131" s="93"/>
      <c r="GD131" s="93"/>
      <c r="GE131" s="93"/>
      <c r="GF131" s="93"/>
      <c r="GG131" s="41"/>
      <c r="GH131" s="42"/>
      <c r="GI131" s="65"/>
      <c r="GJ131" s="65"/>
      <c r="GK131" s="65"/>
      <c r="GL131" s="148"/>
      <c r="GM131" s="22"/>
      <c r="GN131" s="13"/>
      <c r="GO131" s="13"/>
      <c r="GP131" s="13"/>
      <c r="GQ131" s="13"/>
      <c r="GR131" s="13"/>
      <c r="GS131" s="13"/>
      <c r="GT131" s="13"/>
      <c r="GU131" s="13"/>
    </row>
    <row r="132" spans="1:203" ht="16.5" customHeight="1">
      <c r="A132" s="84"/>
      <c r="B132" s="149"/>
      <c r="C132" s="86"/>
      <c r="D132" s="86"/>
      <c r="E132" s="809" t="str">
        <f t="shared" si="8"/>
        <v>Personale strutturato Tecnico Amministrativo</v>
      </c>
      <c r="F132" s="810"/>
      <c r="G132" s="810"/>
      <c r="H132" s="810"/>
      <c r="I132" s="810"/>
      <c r="J132" s="810"/>
      <c r="K132" s="810"/>
      <c r="L132" s="810"/>
      <c r="M132" s="810"/>
      <c r="N132" s="810"/>
      <c r="O132" s="810"/>
      <c r="P132" s="810"/>
      <c r="Q132" s="810"/>
      <c r="R132" s="810"/>
      <c r="S132" s="810"/>
      <c r="T132" s="810"/>
      <c r="U132" s="810"/>
      <c r="V132" s="810"/>
      <c r="W132" s="810"/>
      <c r="X132" s="810"/>
      <c r="Y132" s="810"/>
      <c r="Z132" s="810"/>
      <c r="AA132" s="810"/>
      <c r="AB132" s="810"/>
      <c r="AC132" s="810"/>
      <c r="AD132" s="810"/>
      <c r="AE132" s="810"/>
      <c r="AF132" s="810"/>
      <c r="AG132" s="810"/>
      <c r="AH132" s="810"/>
      <c r="AI132" s="810"/>
      <c r="AJ132" s="810"/>
      <c r="AK132" s="810"/>
      <c r="AL132" s="810"/>
      <c r="AM132" s="810"/>
      <c r="AN132" s="810"/>
      <c r="AO132" s="810"/>
      <c r="AP132" s="810"/>
      <c r="AQ132" s="810"/>
      <c r="AR132" s="810"/>
      <c r="AS132" s="810"/>
      <c r="AT132" s="810"/>
      <c r="AU132" s="810"/>
      <c r="AV132" s="811"/>
      <c r="AW132" s="835">
        <f t="shared" si="9"/>
        <v>0</v>
      </c>
      <c r="AX132" s="835"/>
      <c r="AY132" s="835"/>
      <c r="AZ132" s="835"/>
      <c r="BA132" s="835"/>
      <c r="BB132" s="835"/>
      <c r="BC132" s="835"/>
      <c r="BD132" s="835"/>
      <c r="BE132" s="835"/>
      <c r="BF132" s="769">
        <f t="shared" si="10"/>
        <v>0</v>
      </c>
      <c r="BG132" s="769"/>
      <c r="BH132" s="769"/>
      <c r="BI132" s="769"/>
      <c r="BJ132" s="769"/>
      <c r="BK132" s="769"/>
      <c r="BL132" s="769"/>
      <c r="BM132" s="769"/>
      <c r="BN132" s="769"/>
      <c r="BO132" s="769">
        <f t="shared" si="11"/>
        <v>0</v>
      </c>
      <c r="BP132" s="769"/>
      <c r="BQ132" s="769"/>
      <c r="BR132" s="769"/>
      <c r="BS132" s="769"/>
      <c r="BT132" s="769"/>
      <c r="BU132" s="769"/>
      <c r="BV132" s="769"/>
      <c r="BW132" s="769"/>
      <c r="BX132" s="769">
        <f t="shared" si="12"/>
        <v>0</v>
      </c>
      <c r="BY132" s="769"/>
      <c r="BZ132" s="769"/>
      <c r="CA132" s="769"/>
      <c r="CB132" s="769"/>
      <c r="CC132" s="769"/>
      <c r="CD132" s="769"/>
      <c r="CE132" s="769"/>
      <c r="CF132" s="769"/>
      <c r="CG132" s="767">
        <f t="shared" si="13"/>
        <v>0</v>
      </c>
      <c r="CH132" s="768"/>
      <c r="CI132" s="768"/>
      <c r="CJ132" s="768"/>
      <c r="CK132" s="768"/>
      <c r="CL132" s="768"/>
      <c r="CM132" s="768"/>
      <c r="CN132" s="768"/>
      <c r="CO132" s="768"/>
      <c r="CP132" s="215"/>
      <c r="CQ132" s="86"/>
      <c r="CR132" s="86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90"/>
      <c r="FS132" s="41"/>
      <c r="FT132" s="42"/>
      <c r="FU132" s="13"/>
      <c r="FV132" s="13"/>
      <c r="FW132" s="13"/>
      <c r="FX132" s="13"/>
      <c r="FY132" s="13"/>
      <c r="FZ132" s="13"/>
      <c r="GA132" s="91"/>
      <c r="GB132" s="92"/>
      <c r="GC132" s="93"/>
      <c r="GD132" s="93"/>
      <c r="GE132" s="93"/>
      <c r="GF132" s="93"/>
      <c r="GG132" s="41"/>
      <c r="GH132" s="42"/>
      <c r="GI132" s="65"/>
      <c r="GJ132" s="65"/>
      <c r="GK132" s="65"/>
      <c r="GL132" s="148"/>
      <c r="GM132" s="22"/>
      <c r="GN132" s="13"/>
      <c r="GO132" s="13"/>
      <c r="GP132" s="13"/>
      <c r="GQ132" s="13"/>
      <c r="GR132" s="13"/>
      <c r="GS132" s="13"/>
      <c r="GT132" s="13"/>
      <c r="GU132" s="13"/>
    </row>
    <row r="133" spans="1:203" ht="16.5" customHeight="1">
      <c r="A133" s="84"/>
      <c r="B133" s="149"/>
      <c r="C133" s="86"/>
      <c r="D133" s="86"/>
      <c r="E133" s="809" t="str">
        <f t="shared" si="8"/>
        <v>Personale da assumere (assegnisti, co.co.co, temp. det.)</v>
      </c>
      <c r="F133" s="810"/>
      <c r="G133" s="810"/>
      <c r="H133" s="810"/>
      <c r="I133" s="810"/>
      <c r="J133" s="810"/>
      <c r="K133" s="810"/>
      <c r="L133" s="810"/>
      <c r="M133" s="810"/>
      <c r="N133" s="810"/>
      <c r="O133" s="810"/>
      <c r="P133" s="810"/>
      <c r="Q133" s="810"/>
      <c r="R133" s="810"/>
      <c r="S133" s="810"/>
      <c r="T133" s="810"/>
      <c r="U133" s="810"/>
      <c r="V133" s="810"/>
      <c r="W133" s="810"/>
      <c r="X133" s="810"/>
      <c r="Y133" s="810"/>
      <c r="Z133" s="810"/>
      <c r="AA133" s="810"/>
      <c r="AB133" s="810"/>
      <c r="AC133" s="810"/>
      <c r="AD133" s="810"/>
      <c r="AE133" s="810"/>
      <c r="AF133" s="810"/>
      <c r="AG133" s="810"/>
      <c r="AH133" s="810"/>
      <c r="AI133" s="810"/>
      <c r="AJ133" s="810"/>
      <c r="AK133" s="810"/>
      <c r="AL133" s="810"/>
      <c r="AM133" s="810"/>
      <c r="AN133" s="810"/>
      <c r="AO133" s="810"/>
      <c r="AP133" s="810"/>
      <c r="AQ133" s="810"/>
      <c r="AR133" s="810"/>
      <c r="AS133" s="810"/>
      <c r="AT133" s="810"/>
      <c r="AU133" s="810"/>
      <c r="AV133" s="811"/>
      <c r="AW133" s="835">
        <f t="shared" si="9"/>
        <v>0</v>
      </c>
      <c r="AX133" s="835"/>
      <c r="AY133" s="835"/>
      <c r="AZ133" s="835"/>
      <c r="BA133" s="835"/>
      <c r="BB133" s="835"/>
      <c r="BC133" s="835"/>
      <c r="BD133" s="835"/>
      <c r="BE133" s="835"/>
      <c r="BF133" s="769">
        <f t="shared" si="10"/>
        <v>20000</v>
      </c>
      <c r="BG133" s="769"/>
      <c r="BH133" s="769"/>
      <c r="BI133" s="769"/>
      <c r="BJ133" s="769"/>
      <c r="BK133" s="769"/>
      <c r="BL133" s="769"/>
      <c r="BM133" s="769"/>
      <c r="BN133" s="769"/>
      <c r="BO133" s="769">
        <f t="shared" si="11"/>
        <v>21000</v>
      </c>
      <c r="BP133" s="769"/>
      <c r="BQ133" s="769"/>
      <c r="BR133" s="769"/>
      <c r="BS133" s="769"/>
      <c r="BT133" s="769"/>
      <c r="BU133" s="769"/>
      <c r="BV133" s="769"/>
      <c r="BW133" s="769"/>
      <c r="BX133" s="769">
        <f t="shared" si="12"/>
        <v>0</v>
      </c>
      <c r="BY133" s="769"/>
      <c r="BZ133" s="769"/>
      <c r="CA133" s="769"/>
      <c r="CB133" s="769"/>
      <c r="CC133" s="769"/>
      <c r="CD133" s="769"/>
      <c r="CE133" s="769"/>
      <c r="CF133" s="769"/>
      <c r="CG133" s="767">
        <f t="shared" si="13"/>
        <v>41000</v>
      </c>
      <c r="CH133" s="768"/>
      <c r="CI133" s="768"/>
      <c r="CJ133" s="768"/>
      <c r="CK133" s="768"/>
      <c r="CL133" s="768"/>
      <c r="CM133" s="768"/>
      <c r="CN133" s="768"/>
      <c r="CO133" s="768"/>
      <c r="CP133" s="215"/>
      <c r="CQ133" s="86"/>
      <c r="CR133" s="86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90"/>
      <c r="FS133" s="41"/>
      <c r="FT133" s="42"/>
      <c r="FU133" s="13"/>
      <c r="FV133" s="13"/>
      <c r="FW133" s="13"/>
      <c r="FX133" s="13"/>
      <c r="FY133" s="13"/>
      <c r="FZ133" s="13"/>
      <c r="GA133" s="91"/>
      <c r="GB133" s="92"/>
      <c r="GC133" s="93"/>
      <c r="GD133" s="93"/>
      <c r="GE133" s="93"/>
      <c r="GF133" s="93"/>
      <c r="GG133" s="41"/>
      <c r="GH133" s="42"/>
      <c r="GI133" s="65"/>
      <c r="GJ133" s="65"/>
      <c r="GK133" s="65"/>
      <c r="GL133" s="148"/>
      <c r="GM133" s="22"/>
      <c r="GN133" s="13"/>
      <c r="GO133" s="13"/>
      <c r="GP133" s="13"/>
      <c r="GQ133" s="13"/>
      <c r="GR133" s="13"/>
      <c r="GS133" s="13"/>
      <c r="GT133" s="13"/>
      <c r="GU133" s="13"/>
    </row>
    <row r="134" spans="1:203" ht="16.5" customHeight="1">
      <c r="A134" s="84"/>
      <c r="B134" s="149"/>
      <c r="C134" s="86"/>
      <c r="D134" s="86"/>
      <c r="E134" s="809" t="str">
        <f t="shared" si="8"/>
        <v>Costi relativi a strumentazioni e attrezzature</v>
      </c>
      <c r="F134" s="810"/>
      <c r="G134" s="810"/>
      <c r="H134" s="810"/>
      <c r="I134" s="810"/>
      <c r="J134" s="810"/>
      <c r="K134" s="810"/>
      <c r="L134" s="810"/>
      <c r="M134" s="810"/>
      <c r="N134" s="810"/>
      <c r="O134" s="810"/>
      <c r="P134" s="810"/>
      <c r="Q134" s="810"/>
      <c r="R134" s="810"/>
      <c r="S134" s="810"/>
      <c r="T134" s="810"/>
      <c r="U134" s="810"/>
      <c r="V134" s="810"/>
      <c r="W134" s="810"/>
      <c r="X134" s="810"/>
      <c r="Y134" s="810"/>
      <c r="Z134" s="810"/>
      <c r="AA134" s="810"/>
      <c r="AB134" s="810"/>
      <c r="AC134" s="810"/>
      <c r="AD134" s="810"/>
      <c r="AE134" s="810"/>
      <c r="AF134" s="810"/>
      <c r="AG134" s="810"/>
      <c r="AH134" s="810"/>
      <c r="AI134" s="810"/>
      <c r="AJ134" s="810"/>
      <c r="AK134" s="810"/>
      <c r="AL134" s="810"/>
      <c r="AM134" s="810"/>
      <c r="AN134" s="810"/>
      <c r="AO134" s="810"/>
      <c r="AP134" s="810"/>
      <c r="AQ134" s="810"/>
      <c r="AR134" s="810"/>
      <c r="AS134" s="810"/>
      <c r="AT134" s="810"/>
      <c r="AU134" s="810"/>
      <c r="AV134" s="811"/>
      <c r="AW134" s="835">
        <f t="shared" si="9"/>
        <v>0</v>
      </c>
      <c r="AX134" s="835"/>
      <c r="AY134" s="835"/>
      <c r="AZ134" s="835"/>
      <c r="BA134" s="835"/>
      <c r="BB134" s="835"/>
      <c r="BC134" s="835"/>
      <c r="BD134" s="835"/>
      <c r="BE134" s="835"/>
      <c r="BF134" s="831">
        <f t="shared" si="10"/>
        <v>17000</v>
      </c>
      <c r="BG134" s="831"/>
      <c r="BH134" s="831"/>
      <c r="BI134" s="831"/>
      <c r="BJ134" s="831"/>
      <c r="BK134" s="831"/>
      <c r="BL134" s="831"/>
      <c r="BM134" s="831"/>
      <c r="BN134" s="831"/>
      <c r="BO134" s="831">
        <f t="shared" si="11"/>
        <v>0</v>
      </c>
      <c r="BP134" s="831"/>
      <c r="BQ134" s="831"/>
      <c r="BR134" s="831"/>
      <c r="BS134" s="831"/>
      <c r="BT134" s="831"/>
      <c r="BU134" s="831"/>
      <c r="BV134" s="831"/>
      <c r="BW134" s="831"/>
      <c r="BX134" s="831">
        <f t="shared" si="12"/>
        <v>0</v>
      </c>
      <c r="BY134" s="831"/>
      <c r="BZ134" s="831"/>
      <c r="CA134" s="831"/>
      <c r="CB134" s="831"/>
      <c r="CC134" s="831"/>
      <c r="CD134" s="831"/>
      <c r="CE134" s="831"/>
      <c r="CF134" s="831"/>
      <c r="CG134" s="839">
        <f t="shared" si="13"/>
        <v>17000</v>
      </c>
      <c r="CH134" s="840"/>
      <c r="CI134" s="840"/>
      <c r="CJ134" s="840"/>
      <c r="CK134" s="840"/>
      <c r="CL134" s="840"/>
      <c r="CM134" s="840"/>
      <c r="CN134" s="840"/>
      <c r="CO134" s="840"/>
      <c r="CP134" s="216"/>
      <c r="CQ134" s="86"/>
      <c r="CR134" s="86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90"/>
      <c r="FS134" s="41"/>
      <c r="FT134" s="42"/>
      <c r="FU134" s="13"/>
      <c r="FV134" s="13"/>
      <c r="FW134" s="13"/>
      <c r="FX134" s="13"/>
      <c r="FY134" s="13"/>
      <c r="FZ134" s="13"/>
      <c r="GA134" s="91"/>
      <c r="GB134" s="92"/>
      <c r="GC134" s="93"/>
      <c r="GD134" s="93"/>
      <c r="GE134" s="93"/>
      <c r="GF134" s="93"/>
      <c r="GG134" s="41"/>
      <c r="GH134" s="42"/>
      <c r="GI134" s="65"/>
      <c r="GJ134" s="65"/>
      <c r="GK134" s="65"/>
      <c r="GL134" s="148"/>
      <c r="GM134" s="22"/>
      <c r="GN134" s="13"/>
      <c r="GO134" s="13"/>
      <c r="GP134" s="13"/>
      <c r="GQ134" s="13"/>
      <c r="GR134" s="13"/>
      <c r="GS134" s="13"/>
      <c r="GT134" s="13"/>
      <c r="GU134" s="13"/>
    </row>
    <row r="135" spans="1:203" ht="16.5" customHeight="1">
      <c r="A135" s="84"/>
      <c r="B135" s="149"/>
      <c r="C135" s="86"/>
      <c r="D135" s="86"/>
      <c r="E135" s="809" t="str">
        <f t="shared" si="8"/>
        <v>Costi per la ricerca contrattuale</v>
      </c>
      <c r="F135" s="810"/>
      <c r="G135" s="810"/>
      <c r="H135" s="810"/>
      <c r="I135" s="810"/>
      <c r="J135" s="810"/>
      <c r="K135" s="810"/>
      <c r="L135" s="810"/>
      <c r="M135" s="810"/>
      <c r="N135" s="810"/>
      <c r="O135" s="810"/>
      <c r="P135" s="810"/>
      <c r="Q135" s="810"/>
      <c r="R135" s="810"/>
      <c r="S135" s="810"/>
      <c r="T135" s="810"/>
      <c r="U135" s="810"/>
      <c r="V135" s="810"/>
      <c r="W135" s="810"/>
      <c r="X135" s="810"/>
      <c r="Y135" s="810"/>
      <c r="Z135" s="810"/>
      <c r="AA135" s="810"/>
      <c r="AB135" s="810"/>
      <c r="AC135" s="810"/>
      <c r="AD135" s="810"/>
      <c r="AE135" s="810"/>
      <c r="AF135" s="810"/>
      <c r="AG135" s="810"/>
      <c r="AH135" s="810"/>
      <c r="AI135" s="810"/>
      <c r="AJ135" s="810"/>
      <c r="AK135" s="810"/>
      <c r="AL135" s="810"/>
      <c r="AM135" s="810"/>
      <c r="AN135" s="810"/>
      <c r="AO135" s="810"/>
      <c r="AP135" s="810"/>
      <c r="AQ135" s="810"/>
      <c r="AR135" s="810"/>
      <c r="AS135" s="810"/>
      <c r="AT135" s="810"/>
      <c r="AU135" s="810"/>
      <c r="AV135" s="811"/>
      <c r="AW135" s="835">
        <f t="shared" si="9"/>
        <v>0</v>
      </c>
      <c r="AX135" s="835"/>
      <c r="AY135" s="835"/>
      <c r="AZ135" s="835"/>
      <c r="BA135" s="835"/>
      <c r="BB135" s="835"/>
      <c r="BC135" s="835"/>
      <c r="BD135" s="835"/>
      <c r="BE135" s="835"/>
      <c r="BF135" s="769">
        <f t="shared" si="10"/>
        <v>0</v>
      </c>
      <c r="BG135" s="769"/>
      <c r="BH135" s="769"/>
      <c r="BI135" s="769"/>
      <c r="BJ135" s="769"/>
      <c r="BK135" s="769"/>
      <c r="BL135" s="769"/>
      <c r="BM135" s="769"/>
      <c r="BN135" s="769"/>
      <c r="BO135" s="769">
        <f t="shared" si="11"/>
        <v>0</v>
      </c>
      <c r="BP135" s="769"/>
      <c r="BQ135" s="769"/>
      <c r="BR135" s="769"/>
      <c r="BS135" s="769"/>
      <c r="BT135" s="769"/>
      <c r="BU135" s="769"/>
      <c r="BV135" s="769"/>
      <c r="BW135" s="769"/>
      <c r="BX135" s="971">
        <f t="shared" si="12"/>
        <v>0</v>
      </c>
      <c r="BY135" s="971"/>
      <c r="BZ135" s="971"/>
      <c r="CA135" s="971"/>
      <c r="CB135" s="971"/>
      <c r="CC135" s="971"/>
      <c r="CD135" s="971"/>
      <c r="CE135" s="971"/>
      <c r="CF135" s="971"/>
      <c r="CG135" s="767">
        <f t="shared" si="13"/>
        <v>0</v>
      </c>
      <c r="CH135" s="768"/>
      <c r="CI135" s="768"/>
      <c r="CJ135" s="768"/>
      <c r="CK135" s="768"/>
      <c r="CL135" s="768"/>
      <c r="CM135" s="768"/>
      <c r="CN135" s="768"/>
      <c r="CO135" s="768"/>
      <c r="CP135" s="215"/>
      <c r="CQ135" s="86"/>
      <c r="CR135" s="86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90"/>
      <c r="FS135" s="41"/>
      <c r="FT135" s="42"/>
      <c r="FU135" s="13"/>
      <c r="FV135" s="13"/>
      <c r="FW135" s="13"/>
      <c r="FX135" s="13"/>
      <c r="FY135" s="13"/>
      <c r="FZ135" s="13"/>
      <c r="GA135" s="91"/>
      <c r="GB135" s="92"/>
      <c r="GC135" s="93"/>
      <c r="GD135" s="93"/>
      <c r="GE135" s="93"/>
      <c r="GF135" s="93"/>
      <c r="GG135" s="41"/>
      <c r="GH135" s="42"/>
      <c r="GI135" s="65"/>
      <c r="GJ135" s="65"/>
      <c r="GK135" s="65"/>
      <c r="GL135" s="148"/>
      <c r="GM135" s="22"/>
      <c r="GN135" s="13"/>
      <c r="GO135" s="13"/>
      <c r="GP135" s="13"/>
      <c r="GQ135" s="13"/>
      <c r="GR135" s="13"/>
      <c r="GS135" s="13"/>
      <c r="GT135" s="13"/>
      <c r="GU135" s="13"/>
    </row>
    <row r="136" spans="1:203" ht="16.5" customHeight="1">
      <c r="A136" s="84"/>
      <c r="B136" s="149"/>
      <c r="C136" s="86"/>
      <c r="D136" s="86"/>
      <c r="E136" s="809" t="str">
        <f t="shared" si="8"/>
        <v>Costi per conoscenze e i brevetti acquisiti o ottenuti in licenza</v>
      </c>
      <c r="F136" s="810"/>
      <c r="G136" s="810"/>
      <c r="H136" s="810"/>
      <c r="I136" s="810"/>
      <c r="J136" s="810"/>
      <c r="K136" s="810"/>
      <c r="L136" s="810"/>
      <c r="M136" s="810"/>
      <c r="N136" s="810"/>
      <c r="O136" s="810"/>
      <c r="P136" s="810"/>
      <c r="Q136" s="810"/>
      <c r="R136" s="810"/>
      <c r="S136" s="810"/>
      <c r="T136" s="810"/>
      <c r="U136" s="810"/>
      <c r="V136" s="810"/>
      <c r="W136" s="810"/>
      <c r="X136" s="810"/>
      <c r="Y136" s="810"/>
      <c r="Z136" s="810"/>
      <c r="AA136" s="810"/>
      <c r="AB136" s="810"/>
      <c r="AC136" s="810"/>
      <c r="AD136" s="810"/>
      <c r="AE136" s="810"/>
      <c r="AF136" s="810"/>
      <c r="AG136" s="810"/>
      <c r="AH136" s="810"/>
      <c r="AI136" s="810"/>
      <c r="AJ136" s="810"/>
      <c r="AK136" s="810"/>
      <c r="AL136" s="810"/>
      <c r="AM136" s="810"/>
      <c r="AN136" s="810"/>
      <c r="AO136" s="810"/>
      <c r="AP136" s="810"/>
      <c r="AQ136" s="810"/>
      <c r="AR136" s="810"/>
      <c r="AS136" s="810"/>
      <c r="AT136" s="810"/>
      <c r="AU136" s="810"/>
      <c r="AV136" s="811"/>
      <c r="AW136" s="835">
        <f t="shared" si="9"/>
        <v>0</v>
      </c>
      <c r="AX136" s="835"/>
      <c r="AY136" s="835"/>
      <c r="AZ136" s="835"/>
      <c r="BA136" s="835"/>
      <c r="BB136" s="835"/>
      <c r="BC136" s="835"/>
      <c r="BD136" s="835"/>
      <c r="BE136" s="835"/>
      <c r="BF136" s="769">
        <f t="shared" si="10"/>
        <v>0</v>
      </c>
      <c r="BG136" s="769"/>
      <c r="BH136" s="769"/>
      <c r="BI136" s="769"/>
      <c r="BJ136" s="769"/>
      <c r="BK136" s="769"/>
      <c r="BL136" s="769"/>
      <c r="BM136" s="769"/>
      <c r="BN136" s="769"/>
      <c r="BO136" s="769">
        <f t="shared" si="11"/>
        <v>0</v>
      </c>
      <c r="BP136" s="769"/>
      <c r="BQ136" s="769"/>
      <c r="BR136" s="769"/>
      <c r="BS136" s="769"/>
      <c r="BT136" s="769"/>
      <c r="BU136" s="769"/>
      <c r="BV136" s="769"/>
      <c r="BW136" s="769"/>
      <c r="BX136" s="971">
        <f t="shared" si="12"/>
        <v>0</v>
      </c>
      <c r="BY136" s="971"/>
      <c r="BZ136" s="971"/>
      <c r="CA136" s="971"/>
      <c r="CB136" s="971"/>
      <c r="CC136" s="971"/>
      <c r="CD136" s="971"/>
      <c r="CE136" s="971"/>
      <c r="CF136" s="971"/>
      <c r="CG136" s="767">
        <f t="shared" si="13"/>
        <v>0</v>
      </c>
      <c r="CH136" s="768"/>
      <c r="CI136" s="768"/>
      <c r="CJ136" s="768"/>
      <c r="CK136" s="768"/>
      <c r="CL136" s="768"/>
      <c r="CM136" s="768"/>
      <c r="CN136" s="768"/>
      <c r="CO136" s="768"/>
      <c r="CP136" s="215"/>
      <c r="CQ136" s="86"/>
      <c r="CR136" s="86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90"/>
      <c r="FS136" s="41"/>
      <c r="FT136" s="42"/>
      <c r="FU136" s="13"/>
      <c r="FV136" s="13"/>
      <c r="FW136" s="13"/>
      <c r="FX136" s="13"/>
      <c r="FY136" s="13"/>
      <c r="FZ136" s="13"/>
      <c r="GA136" s="91"/>
      <c r="GB136" s="92"/>
      <c r="GC136" s="93"/>
      <c r="GD136" s="93"/>
      <c r="GE136" s="93"/>
      <c r="GF136" s="93"/>
      <c r="GG136" s="41"/>
      <c r="GH136" s="42"/>
      <c r="GI136" s="65"/>
      <c r="GJ136" s="65"/>
      <c r="GK136" s="65"/>
      <c r="GL136" s="148"/>
      <c r="GM136" s="22"/>
      <c r="GN136" s="13"/>
      <c r="GO136" s="13"/>
      <c r="GP136" s="13"/>
      <c r="GQ136" s="13"/>
      <c r="GR136" s="13"/>
      <c r="GS136" s="13"/>
      <c r="GT136" s="13"/>
      <c r="GU136" s="13"/>
    </row>
    <row r="137" spans="1:203" ht="16.5" customHeight="1">
      <c r="A137" s="84"/>
      <c r="B137" s="149"/>
      <c r="C137" s="86"/>
      <c r="D137" s="86"/>
      <c r="E137" s="809" t="str">
        <f t="shared" si="8"/>
        <v>Costi per i servizi di consulenza</v>
      </c>
      <c r="F137" s="810"/>
      <c r="G137" s="810"/>
      <c r="H137" s="810"/>
      <c r="I137" s="810"/>
      <c r="J137" s="810"/>
      <c r="K137" s="810"/>
      <c r="L137" s="810"/>
      <c r="M137" s="810"/>
      <c r="N137" s="810"/>
      <c r="O137" s="810"/>
      <c r="P137" s="810"/>
      <c r="Q137" s="810"/>
      <c r="R137" s="810"/>
      <c r="S137" s="810"/>
      <c r="T137" s="810"/>
      <c r="U137" s="810"/>
      <c r="V137" s="810"/>
      <c r="W137" s="810"/>
      <c r="X137" s="810"/>
      <c r="Y137" s="810"/>
      <c r="Z137" s="810"/>
      <c r="AA137" s="810"/>
      <c r="AB137" s="810"/>
      <c r="AC137" s="810"/>
      <c r="AD137" s="810"/>
      <c r="AE137" s="810"/>
      <c r="AF137" s="810"/>
      <c r="AG137" s="810"/>
      <c r="AH137" s="810"/>
      <c r="AI137" s="810"/>
      <c r="AJ137" s="810"/>
      <c r="AK137" s="810"/>
      <c r="AL137" s="810"/>
      <c r="AM137" s="810"/>
      <c r="AN137" s="810"/>
      <c r="AO137" s="810"/>
      <c r="AP137" s="810"/>
      <c r="AQ137" s="810"/>
      <c r="AR137" s="810"/>
      <c r="AS137" s="810"/>
      <c r="AT137" s="810"/>
      <c r="AU137" s="810"/>
      <c r="AV137" s="811"/>
      <c r="AW137" s="835">
        <f t="shared" si="9"/>
        <v>0</v>
      </c>
      <c r="AX137" s="835"/>
      <c r="AY137" s="835"/>
      <c r="AZ137" s="835"/>
      <c r="BA137" s="835"/>
      <c r="BB137" s="835"/>
      <c r="BC137" s="835"/>
      <c r="BD137" s="835"/>
      <c r="BE137" s="835"/>
      <c r="BF137" s="769">
        <f t="shared" si="10"/>
        <v>0</v>
      </c>
      <c r="BG137" s="769"/>
      <c r="BH137" s="769"/>
      <c r="BI137" s="769"/>
      <c r="BJ137" s="769"/>
      <c r="BK137" s="769"/>
      <c r="BL137" s="769"/>
      <c r="BM137" s="769"/>
      <c r="BN137" s="769"/>
      <c r="BO137" s="769">
        <f t="shared" si="11"/>
        <v>0</v>
      </c>
      <c r="BP137" s="769"/>
      <c r="BQ137" s="769"/>
      <c r="BR137" s="769"/>
      <c r="BS137" s="769"/>
      <c r="BT137" s="769"/>
      <c r="BU137" s="769"/>
      <c r="BV137" s="769"/>
      <c r="BW137" s="769"/>
      <c r="BX137" s="971">
        <f t="shared" si="12"/>
        <v>0</v>
      </c>
      <c r="BY137" s="971"/>
      <c r="BZ137" s="971"/>
      <c r="CA137" s="971"/>
      <c r="CB137" s="971"/>
      <c r="CC137" s="971"/>
      <c r="CD137" s="971"/>
      <c r="CE137" s="971"/>
      <c r="CF137" s="971"/>
      <c r="CG137" s="767">
        <f t="shared" si="13"/>
        <v>0</v>
      </c>
      <c r="CH137" s="768"/>
      <c r="CI137" s="768"/>
      <c r="CJ137" s="768"/>
      <c r="CK137" s="768"/>
      <c r="CL137" s="768"/>
      <c r="CM137" s="768"/>
      <c r="CN137" s="768"/>
      <c r="CO137" s="768"/>
      <c r="CP137" s="215"/>
      <c r="CQ137" s="86"/>
      <c r="CR137" s="86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90"/>
      <c r="FS137" s="41"/>
      <c r="FT137" s="42"/>
      <c r="FU137" s="13"/>
      <c r="FV137" s="13"/>
      <c r="FW137" s="13"/>
      <c r="FX137" s="13"/>
      <c r="FY137" s="13"/>
      <c r="FZ137" s="13"/>
      <c r="GA137" s="91"/>
      <c r="GB137" s="92"/>
      <c r="GC137" s="93"/>
      <c r="GD137" s="93"/>
      <c r="GE137" s="93"/>
      <c r="GF137" s="93"/>
      <c r="GG137" s="41"/>
      <c r="GH137" s="42"/>
      <c r="GI137" s="65"/>
      <c r="GJ137" s="65"/>
      <c r="GK137" s="65"/>
      <c r="GL137" s="148"/>
      <c r="GM137" s="22"/>
      <c r="GN137" s="13"/>
      <c r="GO137" s="13"/>
      <c r="GP137" s="13"/>
      <c r="GQ137" s="13"/>
      <c r="GR137" s="13"/>
      <c r="GS137" s="13"/>
      <c r="GT137" s="13"/>
      <c r="GU137" s="13"/>
    </row>
    <row r="138" spans="1:203" ht="16.5" customHeight="1">
      <c r="A138" s="84"/>
      <c r="B138" s="149"/>
      <c r="C138" s="86"/>
      <c r="D138" s="86"/>
      <c r="E138" s="809" t="str">
        <f t="shared" si="8"/>
        <v>Costi per materiali e beni di consumo</v>
      </c>
      <c r="F138" s="810"/>
      <c r="G138" s="810"/>
      <c r="H138" s="810"/>
      <c r="I138" s="810"/>
      <c r="J138" s="810"/>
      <c r="K138" s="810"/>
      <c r="L138" s="810"/>
      <c r="M138" s="810"/>
      <c r="N138" s="810"/>
      <c r="O138" s="810"/>
      <c r="P138" s="810"/>
      <c r="Q138" s="810"/>
      <c r="R138" s="810"/>
      <c r="S138" s="810"/>
      <c r="T138" s="810"/>
      <c r="U138" s="810"/>
      <c r="V138" s="810"/>
      <c r="W138" s="810"/>
      <c r="X138" s="810"/>
      <c r="Y138" s="810"/>
      <c r="Z138" s="810"/>
      <c r="AA138" s="810"/>
      <c r="AB138" s="810"/>
      <c r="AC138" s="810"/>
      <c r="AD138" s="810"/>
      <c r="AE138" s="810"/>
      <c r="AF138" s="810"/>
      <c r="AG138" s="810"/>
      <c r="AH138" s="810"/>
      <c r="AI138" s="810"/>
      <c r="AJ138" s="810"/>
      <c r="AK138" s="810"/>
      <c r="AL138" s="810"/>
      <c r="AM138" s="810"/>
      <c r="AN138" s="810"/>
      <c r="AO138" s="810"/>
      <c r="AP138" s="810"/>
      <c r="AQ138" s="810"/>
      <c r="AR138" s="810"/>
      <c r="AS138" s="810"/>
      <c r="AT138" s="810"/>
      <c r="AU138" s="810"/>
      <c r="AV138" s="811"/>
      <c r="AW138" s="835">
        <f t="shared" si="9"/>
        <v>0</v>
      </c>
      <c r="AX138" s="835"/>
      <c r="AY138" s="835"/>
      <c r="AZ138" s="835"/>
      <c r="BA138" s="835"/>
      <c r="BB138" s="835"/>
      <c r="BC138" s="835"/>
      <c r="BD138" s="835"/>
      <c r="BE138" s="835"/>
      <c r="BF138" s="769">
        <f t="shared" si="10"/>
        <v>2500</v>
      </c>
      <c r="BG138" s="769"/>
      <c r="BH138" s="769"/>
      <c r="BI138" s="769"/>
      <c r="BJ138" s="769"/>
      <c r="BK138" s="769"/>
      <c r="BL138" s="769"/>
      <c r="BM138" s="769"/>
      <c r="BN138" s="769"/>
      <c r="BO138" s="769">
        <f t="shared" si="11"/>
        <v>20500</v>
      </c>
      <c r="BP138" s="769"/>
      <c r="BQ138" s="769"/>
      <c r="BR138" s="769"/>
      <c r="BS138" s="769"/>
      <c r="BT138" s="769"/>
      <c r="BU138" s="769"/>
      <c r="BV138" s="769"/>
      <c r="BW138" s="769"/>
      <c r="BX138" s="971">
        <f t="shared" si="12"/>
        <v>0</v>
      </c>
      <c r="BY138" s="971"/>
      <c r="BZ138" s="971"/>
      <c r="CA138" s="971"/>
      <c r="CB138" s="971"/>
      <c r="CC138" s="971"/>
      <c r="CD138" s="971"/>
      <c r="CE138" s="971"/>
      <c r="CF138" s="971"/>
      <c r="CG138" s="767">
        <f t="shared" si="13"/>
        <v>23000</v>
      </c>
      <c r="CH138" s="768"/>
      <c r="CI138" s="768"/>
      <c r="CJ138" s="768"/>
      <c r="CK138" s="768"/>
      <c r="CL138" s="768"/>
      <c r="CM138" s="768"/>
      <c r="CN138" s="768"/>
      <c r="CO138" s="768"/>
      <c r="CP138" s="215"/>
      <c r="CQ138" s="86"/>
      <c r="CR138" s="86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90"/>
      <c r="FS138" s="41"/>
      <c r="FT138" s="42"/>
      <c r="FU138" s="13"/>
      <c r="FV138" s="13"/>
      <c r="FW138" s="13"/>
      <c r="FX138" s="13"/>
      <c r="FY138" s="13"/>
      <c r="FZ138" s="13"/>
      <c r="GA138" s="91"/>
      <c r="GB138" s="92"/>
      <c r="GC138" s="93"/>
      <c r="GD138" s="93"/>
      <c r="GE138" s="93"/>
      <c r="GF138" s="93"/>
      <c r="GG138" s="41"/>
      <c r="GH138" s="42"/>
      <c r="GI138" s="65"/>
      <c r="GJ138" s="65"/>
      <c r="GK138" s="65"/>
      <c r="GL138" s="148"/>
      <c r="GM138" s="22"/>
      <c r="GN138" s="13"/>
      <c r="GO138" s="13"/>
      <c r="GP138" s="13"/>
      <c r="GQ138" s="13"/>
      <c r="GR138" s="13"/>
      <c r="GS138" s="13"/>
      <c r="GT138" s="13"/>
      <c r="GU138" s="13"/>
    </row>
    <row r="139" spans="1:203" ht="16.5" customHeight="1">
      <c r="A139" s="84"/>
      <c r="B139" s="149"/>
      <c r="C139" s="86"/>
      <c r="D139" s="86"/>
      <c r="E139" s="809" t="str">
        <f t="shared" si="8"/>
        <v>Altri costi di esercizio</v>
      </c>
      <c r="F139" s="810"/>
      <c r="G139" s="810"/>
      <c r="H139" s="810"/>
      <c r="I139" s="810"/>
      <c r="J139" s="810"/>
      <c r="K139" s="810"/>
      <c r="L139" s="810"/>
      <c r="M139" s="810"/>
      <c r="N139" s="810"/>
      <c r="O139" s="810"/>
      <c r="P139" s="810"/>
      <c r="Q139" s="810"/>
      <c r="R139" s="810"/>
      <c r="S139" s="810"/>
      <c r="T139" s="810"/>
      <c r="U139" s="810"/>
      <c r="V139" s="810"/>
      <c r="W139" s="810"/>
      <c r="X139" s="810"/>
      <c r="Y139" s="810"/>
      <c r="Z139" s="810"/>
      <c r="AA139" s="810"/>
      <c r="AB139" s="810"/>
      <c r="AC139" s="810"/>
      <c r="AD139" s="810"/>
      <c r="AE139" s="810"/>
      <c r="AF139" s="810"/>
      <c r="AG139" s="810"/>
      <c r="AH139" s="810"/>
      <c r="AI139" s="810"/>
      <c r="AJ139" s="810"/>
      <c r="AK139" s="810"/>
      <c r="AL139" s="810"/>
      <c r="AM139" s="810"/>
      <c r="AN139" s="810"/>
      <c r="AO139" s="810"/>
      <c r="AP139" s="810"/>
      <c r="AQ139" s="810"/>
      <c r="AR139" s="810"/>
      <c r="AS139" s="810"/>
      <c r="AT139" s="810"/>
      <c r="AU139" s="810"/>
      <c r="AV139" s="811"/>
      <c r="AW139" s="835">
        <f t="shared" si="9"/>
        <v>0</v>
      </c>
      <c r="AX139" s="835"/>
      <c r="AY139" s="835"/>
      <c r="AZ139" s="835"/>
      <c r="BA139" s="835"/>
      <c r="BB139" s="835"/>
      <c r="BC139" s="835"/>
      <c r="BD139" s="835"/>
      <c r="BE139" s="835"/>
      <c r="BF139" s="769">
        <f t="shared" si="10"/>
        <v>0</v>
      </c>
      <c r="BG139" s="769"/>
      <c r="BH139" s="769"/>
      <c r="BI139" s="769"/>
      <c r="BJ139" s="769"/>
      <c r="BK139" s="769"/>
      <c r="BL139" s="769"/>
      <c r="BM139" s="769"/>
      <c r="BN139" s="769"/>
      <c r="BO139" s="769">
        <f t="shared" si="11"/>
        <v>0</v>
      </c>
      <c r="BP139" s="769"/>
      <c r="BQ139" s="769"/>
      <c r="BR139" s="769"/>
      <c r="BS139" s="769"/>
      <c r="BT139" s="769"/>
      <c r="BU139" s="769"/>
      <c r="BV139" s="769"/>
      <c r="BW139" s="769"/>
      <c r="BX139" s="971">
        <f t="shared" si="12"/>
        <v>0</v>
      </c>
      <c r="BY139" s="971"/>
      <c r="BZ139" s="971"/>
      <c r="CA139" s="971"/>
      <c r="CB139" s="971"/>
      <c r="CC139" s="971"/>
      <c r="CD139" s="971"/>
      <c r="CE139" s="971"/>
      <c r="CF139" s="971"/>
      <c r="CG139" s="767">
        <f t="shared" si="13"/>
        <v>0</v>
      </c>
      <c r="CH139" s="768"/>
      <c r="CI139" s="768"/>
      <c r="CJ139" s="768"/>
      <c r="CK139" s="768"/>
      <c r="CL139" s="768"/>
      <c r="CM139" s="768"/>
      <c r="CN139" s="768"/>
      <c r="CO139" s="768"/>
      <c r="CP139" s="215"/>
      <c r="CQ139" s="86"/>
      <c r="CR139" s="86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90"/>
      <c r="FS139" s="41"/>
      <c r="FT139" s="42"/>
      <c r="FU139" s="13"/>
      <c r="FV139" s="13"/>
      <c r="FW139" s="13"/>
      <c r="FX139" s="13"/>
      <c r="FY139" s="13"/>
      <c r="FZ139" s="13"/>
      <c r="GA139" s="91"/>
      <c r="GB139" s="92"/>
      <c r="GC139" s="93"/>
      <c r="GD139" s="93"/>
      <c r="GE139" s="93"/>
      <c r="GF139" s="93"/>
      <c r="GG139" s="41"/>
      <c r="GH139" s="42"/>
      <c r="GI139" s="65"/>
      <c r="GJ139" s="65"/>
      <c r="GK139" s="65"/>
      <c r="GL139" s="148"/>
      <c r="GM139" s="22"/>
      <c r="GN139" s="13"/>
      <c r="GO139" s="13"/>
      <c r="GP139" s="13"/>
      <c r="GQ139" s="13"/>
      <c r="GR139" s="13"/>
      <c r="GS139" s="13"/>
      <c r="GT139" s="13"/>
      <c r="GU139" s="13"/>
    </row>
    <row r="140" spans="1:203" ht="16.5" customHeight="1">
      <c r="A140" s="84"/>
      <c r="B140" s="149"/>
      <c r="C140" s="86"/>
      <c r="D140" s="86"/>
      <c r="E140" s="809" t="str">
        <f t="shared" si="8"/>
        <v>Spese Generali</v>
      </c>
      <c r="F140" s="810"/>
      <c r="G140" s="810"/>
      <c r="H140" s="810"/>
      <c r="I140" s="810"/>
      <c r="J140" s="810"/>
      <c r="K140" s="810"/>
      <c r="L140" s="810"/>
      <c r="M140" s="810"/>
      <c r="N140" s="810"/>
      <c r="O140" s="810"/>
      <c r="P140" s="810"/>
      <c r="Q140" s="810"/>
      <c r="R140" s="810"/>
      <c r="S140" s="810"/>
      <c r="T140" s="810"/>
      <c r="U140" s="810"/>
      <c r="V140" s="810"/>
      <c r="W140" s="810"/>
      <c r="X140" s="810"/>
      <c r="Y140" s="810"/>
      <c r="Z140" s="810"/>
      <c r="AA140" s="810"/>
      <c r="AB140" s="810"/>
      <c r="AC140" s="810"/>
      <c r="AD140" s="810"/>
      <c r="AE140" s="810"/>
      <c r="AF140" s="810"/>
      <c r="AG140" s="810"/>
      <c r="AH140" s="810"/>
      <c r="AI140" s="810"/>
      <c r="AJ140" s="810"/>
      <c r="AK140" s="810"/>
      <c r="AL140" s="810"/>
      <c r="AM140" s="810"/>
      <c r="AN140" s="810"/>
      <c r="AO140" s="810"/>
      <c r="AP140" s="810"/>
      <c r="AQ140" s="810"/>
      <c r="AR140" s="810"/>
      <c r="AS140" s="810"/>
      <c r="AT140" s="810"/>
      <c r="AU140" s="810"/>
      <c r="AV140" s="811"/>
      <c r="AW140" s="835">
        <f t="shared" si="9"/>
        <v>0</v>
      </c>
      <c r="AX140" s="835"/>
      <c r="AY140" s="835"/>
      <c r="AZ140" s="835"/>
      <c r="BA140" s="835"/>
      <c r="BB140" s="835"/>
      <c r="BC140" s="835"/>
      <c r="BD140" s="835"/>
      <c r="BE140" s="835"/>
      <c r="BF140" s="831">
        <f t="shared" si="10"/>
        <v>3500</v>
      </c>
      <c r="BG140" s="831"/>
      <c r="BH140" s="831"/>
      <c r="BI140" s="831"/>
      <c r="BJ140" s="831"/>
      <c r="BK140" s="831"/>
      <c r="BL140" s="831"/>
      <c r="BM140" s="831"/>
      <c r="BN140" s="831"/>
      <c r="BO140" s="831">
        <f t="shared" si="11"/>
        <v>3500</v>
      </c>
      <c r="BP140" s="831"/>
      <c r="BQ140" s="831"/>
      <c r="BR140" s="831"/>
      <c r="BS140" s="831"/>
      <c r="BT140" s="831"/>
      <c r="BU140" s="831"/>
      <c r="BV140" s="831"/>
      <c r="BW140" s="831"/>
      <c r="BX140" s="971">
        <f t="shared" si="12"/>
        <v>0</v>
      </c>
      <c r="BY140" s="971"/>
      <c r="BZ140" s="971"/>
      <c r="CA140" s="971"/>
      <c r="CB140" s="971"/>
      <c r="CC140" s="971"/>
      <c r="CD140" s="971"/>
      <c r="CE140" s="971"/>
      <c r="CF140" s="971"/>
      <c r="CG140" s="839">
        <f t="shared" si="13"/>
        <v>7000</v>
      </c>
      <c r="CH140" s="840"/>
      <c r="CI140" s="840"/>
      <c r="CJ140" s="840"/>
      <c r="CK140" s="840"/>
      <c r="CL140" s="840"/>
      <c r="CM140" s="840"/>
      <c r="CN140" s="840"/>
      <c r="CO140" s="840"/>
      <c r="CP140" s="216"/>
      <c r="CQ140" s="86"/>
      <c r="CR140" s="86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90"/>
      <c r="FS140" s="41"/>
      <c r="FT140" s="42"/>
      <c r="FU140" s="13"/>
      <c r="FV140" s="13"/>
      <c r="FW140" s="13"/>
      <c r="FX140" s="13"/>
      <c r="FY140" s="13"/>
      <c r="FZ140" s="13"/>
      <c r="GA140" s="91"/>
      <c r="GB140" s="92"/>
      <c r="GC140" s="93"/>
      <c r="GD140" s="93"/>
      <c r="GE140" s="93"/>
      <c r="GF140" s="93"/>
      <c r="GG140" s="41"/>
      <c r="GH140" s="42"/>
      <c r="GI140" s="65"/>
      <c r="GJ140" s="65"/>
      <c r="GK140" s="65"/>
      <c r="GL140" s="148"/>
      <c r="GM140" s="22"/>
      <c r="GN140" s="13"/>
      <c r="GO140" s="13"/>
      <c r="GP140" s="13"/>
      <c r="GQ140" s="13"/>
      <c r="GR140" s="13"/>
      <c r="GS140" s="13"/>
      <c r="GT140" s="13"/>
      <c r="GU140" s="13"/>
    </row>
    <row r="141" spans="1:203" ht="24" customHeight="1">
      <c r="A141" s="84"/>
      <c r="B141" s="149"/>
      <c r="C141" s="86"/>
      <c r="D141" s="86"/>
      <c r="E141" s="1329" t="str">
        <f>E66</f>
        <v>                                                                                                    Totale costi</v>
      </c>
      <c r="F141" s="1330"/>
      <c r="G141" s="1330"/>
      <c r="H141" s="1330"/>
      <c r="I141" s="1330"/>
      <c r="J141" s="1330"/>
      <c r="K141" s="1330"/>
      <c r="L141" s="1330"/>
      <c r="M141" s="1330"/>
      <c r="N141" s="1330"/>
      <c r="O141" s="1330"/>
      <c r="P141" s="1330"/>
      <c r="Q141" s="1330"/>
      <c r="R141" s="1330"/>
      <c r="S141" s="1330"/>
      <c r="T141" s="1330"/>
      <c r="U141" s="1330"/>
      <c r="V141" s="1330"/>
      <c r="W141" s="1330"/>
      <c r="X141" s="1330"/>
      <c r="Y141" s="1330"/>
      <c r="Z141" s="1330"/>
      <c r="AA141" s="1330"/>
      <c r="AB141" s="1330"/>
      <c r="AC141" s="1330"/>
      <c r="AD141" s="1330"/>
      <c r="AE141" s="1330"/>
      <c r="AF141" s="1330"/>
      <c r="AG141" s="1330"/>
      <c r="AH141" s="1330"/>
      <c r="AI141" s="1330"/>
      <c r="AJ141" s="1330"/>
      <c r="AK141" s="1330"/>
      <c r="AL141" s="1330"/>
      <c r="AM141" s="1330"/>
      <c r="AN141" s="1330"/>
      <c r="AO141" s="1330"/>
      <c r="AP141" s="1330"/>
      <c r="AQ141" s="1330"/>
      <c r="AR141" s="1330"/>
      <c r="AS141" s="1330"/>
      <c r="AT141" s="1330"/>
      <c r="AU141" s="1330"/>
      <c r="AV141" s="1331"/>
      <c r="AW141" s="838">
        <f t="shared" si="9"/>
        <v>0</v>
      </c>
      <c r="AX141" s="838"/>
      <c r="AY141" s="838"/>
      <c r="AZ141" s="838"/>
      <c r="BA141" s="838"/>
      <c r="BB141" s="838"/>
      <c r="BC141" s="838"/>
      <c r="BD141" s="838"/>
      <c r="BE141" s="838"/>
      <c r="BF141" s="832">
        <f t="shared" si="10"/>
        <v>50000</v>
      </c>
      <c r="BG141" s="832"/>
      <c r="BH141" s="832"/>
      <c r="BI141" s="832"/>
      <c r="BJ141" s="832"/>
      <c r="BK141" s="832"/>
      <c r="BL141" s="832"/>
      <c r="BM141" s="832"/>
      <c r="BN141" s="832"/>
      <c r="BO141" s="832">
        <f t="shared" si="11"/>
        <v>50000</v>
      </c>
      <c r="BP141" s="832"/>
      <c r="BQ141" s="832"/>
      <c r="BR141" s="832"/>
      <c r="BS141" s="832"/>
      <c r="BT141" s="832"/>
      <c r="BU141" s="832"/>
      <c r="BV141" s="832"/>
      <c r="BW141" s="832"/>
      <c r="BX141" s="837">
        <f t="shared" si="12"/>
        <v>0</v>
      </c>
      <c r="BY141" s="837"/>
      <c r="BZ141" s="837"/>
      <c r="CA141" s="837"/>
      <c r="CB141" s="837"/>
      <c r="CC141" s="837"/>
      <c r="CD141" s="837"/>
      <c r="CE141" s="837"/>
      <c r="CF141" s="837"/>
      <c r="CG141" s="841">
        <f t="shared" si="13"/>
        <v>100000</v>
      </c>
      <c r="CH141" s="842"/>
      <c r="CI141" s="842"/>
      <c r="CJ141" s="842"/>
      <c r="CK141" s="842"/>
      <c r="CL141" s="842"/>
      <c r="CM141" s="842"/>
      <c r="CN141" s="842"/>
      <c r="CO141" s="842"/>
      <c r="CP141" s="217"/>
      <c r="CQ141" s="86"/>
      <c r="CR141" s="86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90"/>
      <c r="FS141" s="41"/>
      <c r="FT141" s="42"/>
      <c r="FU141" s="13"/>
      <c r="FV141" s="13"/>
      <c r="FW141" s="13"/>
      <c r="FX141" s="13"/>
      <c r="FY141" s="13"/>
      <c r="FZ141" s="13"/>
      <c r="GA141" s="91"/>
      <c r="GB141" s="92"/>
      <c r="GC141" s="93"/>
      <c r="GD141" s="93"/>
      <c r="GE141" s="93"/>
      <c r="GF141" s="93"/>
      <c r="GG141" s="41"/>
      <c r="GH141" s="42"/>
      <c r="GI141" s="65"/>
      <c r="GJ141" s="65"/>
      <c r="GK141" s="65"/>
      <c r="GL141" s="148"/>
      <c r="GM141" s="22"/>
      <c r="GN141" s="13"/>
      <c r="GO141" s="13"/>
      <c r="GP141" s="13"/>
      <c r="GQ141" s="13"/>
      <c r="GR141" s="13"/>
      <c r="GS141" s="13"/>
      <c r="GT141" s="13"/>
      <c r="GU141" s="13"/>
    </row>
    <row r="142" spans="1:203" ht="21.75" customHeight="1">
      <c r="A142" s="513"/>
      <c r="B142" s="178"/>
      <c r="C142" s="153"/>
      <c r="D142" s="153"/>
      <c r="E142" s="836" t="s">
        <v>183</v>
      </c>
      <c r="F142" s="836"/>
      <c r="G142" s="836"/>
      <c r="H142" s="836"/>
      <c r="I142" s="836"/>
      <c r="J142" s="836"/>
      <c r="K142" s="836"/>
      <c r="L142" s="836"/>
      <c r="M142" s="836"/>
      <c r="N142" s="836"/>
      <c r="O142" s="836"/>
      <c r="P142" s="836"/>
      <c r="Q142" s="836"/>
      <c r="R142" s="836"/>
      <c r="S142" s="836"/>
      <c r="T142" s="836"/>
      <c r="U142" s="836"/>
      <c r="V142" s="836"/>
      <c r="W142" s="836"/>
      <c r="X142" s="836"/>
      <c r="Y142" s="836"/>
      <c r="Z142" s="836"/>
      <c r="AA142" s="836"/>
      <c r="AB142" s="836"/>
      <c r="AC142" s="836"/>
      <c r="AD142" s="836"/>
      <c r="AE142" s="836"/>
      <c r="AF142" s="836"/>
      <c r="AG142" s="836"/>
      <c r="AH142" s="836"/>
      <c r="AI142" s="836" t="s">
        <v>184</v>
      </c>
      <c r="AJ142" s="836"/>
      <c r="AK142" s="836"/>
      <c r="AL142" s="836"/>
      <c r="AM142" s="836"/>
      <c r="AN142" s="836"/>
      <c r="AO142" s="836"/>
      <c r="AP142" s="836"/>
      <c r="AQ142" s="836"/>
      <c r="AR142" s="836"/>
      <c r="AS142" s="836"/>
      <c r="AT142" s="836"/>
      <c r="AU142" s="836"/>
      <c r="AV142" s="836"/>
      <c r="AW142" s="836"/>
      <c r="AX142" s="836"/>
      <c r="AY142" s="836"/>
      <c r="AZ142" s="836"/>
      <c r="BA142" s="836"/>
      <c r="BB142" s="836"/>
      <c r="BC142" s="836"/>
      <c r="BD142" s="836"/>
      <c r="BE142" s="836"/>
      <c r="BF142" s="836"/>
      <c r="BG142" s="836"/>
      <c r="BH142" s="836"/>
      <c r="BI142" s="836"/>
      <c r="BJ142" s="836"/>
      <c r="BK142" s="836"/>
      <c r="BL142" s="836"/>
      <c r="BM142" s="836" t="s">
        <v>77</v>
      </c>
      <c r="BN142" s="836"/>
      <c r="BO142" s="836"/>
      <c r="BP142" s="836"/>
      <c r="BQ142" s="836"/>
      <c r="BR142" s="836"/>
      <c r="BS142" s="836"/>
      <c r="BT142" s="836"/>
      <c r="BU142" s="836"/>
      <c r="BV142" s="836"/>
      <c r="BW142" s="836"/>
      <c r="BX142" s="836"/>
      <c r="BY142" s="836"/>
      <c r="BZ142" s="836"/>
      <c r="CA142" s="836"/>
      <c r="CB142" s="836"/>
      <c r="CC142" s="836"/>
      <c r="CD142" s="836"/>
      <c r="CE142" s="836"/>
      <c r="CF142" s="836"/>
      <c r="CG142" s="836"/>
      <c r="CH142" s="836"/>
      <c r="CI142" s="836"/>
      <c r="CJ142" s="836"/>
      <c r="CK142" s="836"/>
      <c r="CL142" s="836"/>
      <c r="CM142" s="836"/>
      <c r="CN142" s="836"/>
      <c r="CO142" s="836"/>
      <c r="CP142" s="836"/>
      <c r="CQ142" s="836"/>
      <c r="CR142" s="86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70"/>
      <c r="EU142" s="170"/>
      <c r="EV142" s="170"/>
      <c r="EW142" s="170"/>
      <c r="EX142" s="170"/>
      <c r="EY142" s="170"/>
      <c r="EZ142" s="157"/>
      <c r="FA142" s="157"/>
      <c r="FB142" s="157"/>
      <c r="FC142" s="157"/>
      <c r="FD142" s="157"/>
      <c r="FE142" s="157"/>
      <c r="FF142" s="157"/>
      <c r="FG142" s="157"/>
      <c r="FH142" s="157"/>
      <c r="FI142" s="157"/>
      <c r="FJ142" s="157"/>
      <c r="FK142" s="157"/>
      <c r="FL142" s="13"/>
      <c r="FM142" s="13"/>
      <c r="FN142" s="13"/>
      <c r="FO142" s="13"/>
      <c r="FP142" s="13"/>
      <c r="FQ142" s="90"/>
      <c r="FR142" s="90"/>
      <c r="FS142" s="41"/>
      <c r="FT142" s="42"/>
      <c r="FU142" s="13"/>
      <c r="FV142" s="13"/>
      <c r="FW142" s="13"/>
      <c r="FX142" s="13"/>
      <c r="FY142" s="13"/>
      <c r="FZ142" s="13"/>
      <c r="GA142" s="91"/>
      <c r="GB142" s="92"/>
      <c r="GC142" s="93"/>
      <c r="GD142" s="93"/>
      <c r="GE142" s="93"/>
      <c r="GF142" s="93"/>
      <c r="GG142" s="41"/>
      <c r="GH142" s="42"/>
      <c r="GI142" s="65"/>
      <c r="GJ142" s="65"/>
      <c r="GK142" s="65"/>
      <c r="GL142" s="148"/>
      <c r="GM142" s="22"/>
      <c r="GN142" s="13"/>
      <c r="GO142" s="13"/>
      <c r="GP142" s="13"/>
      <c r="GQ142" s="13"/>
      <c r="GR142" s="13"/>
      <c r="GS142" s="13"/>
      <c r="GT142" s="13"/>
      <c r="GU142" s="13"/>
    </row>
    <row r="143" spans="1:203" ht="15">
      <c r="A143" s="513"/>
      <c r="B143" s="178"/>
      <c r="C143" s="153"/>
      <c r="D143" s="153"/>
      <c r="E143" s="836">
        <f>AG20</f>
        <v>0</v>
      </c>
      <c r="F143" s="836"/>
      <c r="G143" s="836"/>
      <c r="H143" s="836"/>
      <c r="I143" s="836"/>
      <c r="J143" s="836"/>
      <c r="K143" s="836"/>
      <c r="L143" s="836"/>
      <c r="M143" s="836"/>
      <c r="N143" s="836"/>
      <c r="O143" s="836"/>
      <c r="P143" s="836"/>
      <c r="Q143" s="836"/>
      <c r="R143" s="836"/>
      <c r="S143" s="836"/>
      <c r="T143" s="836"/>
      <c r="U143" s="836"/>
      <c r="V143" s="836"/>
      <c r="W143" s="836"/>
      <c r="X143" s="836"/>
      <c r="Y143" s="836"/>
      <c r="Z143" s="836"/>
      <c r="AA143" s="836"/>
      <c r="AB143" s="836"/>
      <c r="AC143" s="836"/>
      <c r="AD143" s="836"/>
      <c r="AE143" s="836"/>
      <c r="AF143" s="836"/>
      <c r="AG143" s="836"/>
      <c r="AH143" s="836"/>
      <c r="AI143" s="836">
        <f>AG17</f>
        <v>0</v>
      </c>
      <c r="AJ143" s="836"/>
      <c r="AK143" s="836"/>
      <c r="AL143" s="836"/>
      <c r="AM143" s="836"/>
      <c r="AN143" s="836"/>
      <c r="AO143" s="836"/>
      <c r="AP143" s="836"/>
      <c r="AQ143" s="836"/>
      <c r="AR143" s="836"/>
      <c r="AS143" s="836"/>
      <c r="AT143" s="836"/>
      <c r="AU143" s="836"/>
      <c r="AV143" s="836"/>
      <c r="AW143" s="836"/>
      <c r="AX143" s="836"/>
      <c r="AY143" s="836"/>
      <c r="AZ143" s="836"/>
      <c r="BA143" s="836"/>
      <c r="BB143" s="836"/>
      <c r="BC143" s="836"/>
      <c r="BD143" s="836"/>
      <c r="BE143" s="836"/>
      <c r="BF143" s="836"/>
      <c r="BG143" s="836"/>
      <c r="BH143" s="836"/>
      <c r="BI143" s="836"/>
      <c r="BJ143" s="836"/>
      <c r="BK143" s="836"/>
      <c r="BL143" s="836"/>
      <c r="BM143" s="836">
        <f>AG19</f>
        <v>0</v>
      </c>
      <c r="BN143" s="836"/>
      <c r="BO143" s="836"/>
      <c r="BP143" s="836"/>
      <c r="BQ143" s="836"/>
      <c r="BR143" s="836"/>
      <c r="BS143" s="836"/>
      <c r="BT143" s="836"/>
      <c r="BU143" s="836"/>
      <c r="BV143" s="836"/>
      <c r="BW143" s="836"/>
      <c r="BX143" s="836"/>
      <c r="BY143" s="836"/>
      <c r="BZ143" s="836"/>
      <c r="CA143" s="836"/>
      <c r="CB143" s="836"/>
      <c r="CC143" s="836"/>
      <c r="CD143" s="836"/>
      <c r="CE143" s="836"/>
      <c r="CF143" s="836"/>
      <c r="CG143" s="836"/>
      <c r="CH143" s="836"/>
      <c r="CI143" s="836"/>
      <c r="CJ143" s="836"/>
      <c r="CK143" s="836"/>
      <c r="CL143" s="836"/>
      <c r="CM143" s="836"/>
      <c r="CN143" s="836"/>
      <c r="CO143" s="836"/>
      <c r="CP143" s="836"/>
      <c r="CQ143" s="836"/>
      <c r="CR143" s="86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70"/>
      <c r="EU143" s="170"/>
      <c r="EV143" s="170"/>
      <c r="EW143" s="170"/>
      <c r="EX143" s="170"/>
      <c r="EY143" s="170"/>
      <c r="EZ143" s="157"/>
      <c r="FA143" s="157"/>
      <c r="FB143" s="157"/>
      <c r="FC143" s="157"/>
      <c r="FD143" s="157"/>
      <c r="FE143" s="157"/>
      <c r="FF143" s="157"/>
      <c r="FG143" s="157"/>
      <c r="FH143" s="157"/>
      <c r="FI143" s="157"/>
      <c r="FJ143" s="157"/>
      <c r="FK143" s="157"/>
      <c r="FL143" s="13"/>
      <c r="FM143" s="13"/>
      <c r="FN143" s="13"/>
      <c r="FO143" s="13"/>
      <c r="FP143" s="13"/>
      <c r="FQ143" s="90"/>
      <c r="FR143" s="90"/>
      <c r="FS143" s="41"/>
      <c r="FT143" s="42"/>
      <c r="FU143" s="13"/>
      <c r="FV143" s="13"/>
      <c r="FW143" s="13"/>
      <c r="FX143" s="13"/>
      <c r="FY143" s="13"/>
      <c r="FZ143" s="13"/>
      <c r="GA143" s="91"/>
      <c r="GB143" s="92"/>
      <c r="GC143" s="93"/>
      <c r="GD143" s="93"/>
      <c r="GE143" s="93"/>
      <c r="GF143" s="93"/>
      <c r="GG143" s="41"/>
      <c r="GH143" s="42"/>
      <c r="GI143" s="65"/>
      <c r="GJ143" s="65"/>
      <c r="GK143" s="65"/>
      <c r="GL143" s="148"/>
      <c r="GM143" s="22"/>
      <c r="GN143" s="13"/>
      <c r="GO143" s="13"/>
      <c r="GP143" s="13"/>
      <c r="GQ143" s="13"/>
      <c r="GR143" s="13"/>
      <c r="GS143" s="13"/>
      <c r="GT143" s="13"/>
      <c r="GU143" s="13"/>
    </row>
    <row r="144" spans="1:203" ht="15" customHeight="1">
      <c r="A144" s="513"/>
      <c r="B144" s="178"/>
      <c r="C144" s="153"/>
      <c r="D144" s="153"/>
      <c r="E144" s="843" t="s">
        <v>78</v>
      </c>
      <c r="F144" s="1328"/>
      <c r="G144" s="1328"/>
      <c r="H144" s="1328"/>
      <c r="I144" s="1328"/>
      <c r="J144" s="1328"/>
      <c r="K144" s="1328"/>
      <c r="L144" s="1328"/>
      <c r="M144" s="1328"/>
      <c r="N144" s="1328"/>
      <c r="O144" s="1328"/>
      <c r="P144" s="1328"/>
      <c r="Q144" s="1328"/>
      <c r="R144" s="1328"/>
      <c r="S144" s="1328"/>
      <c r="T144" s="1328"/>
      <c r="U144" s="1328"/>
      <c r="V144" s="1328"/>
      <c r="W144" s="1328"/>
      <c r="X144" s="1328"/>
      <c r="Y144" s="1328"/>
      <c r="Z144" s="1328"/>
      <c r="AA144" s="1328"/>
      <c r="AB144" s="1328"/>
      <c r="AC144" s="1328"/>
      <c r="AD144" s="1328"/>
      <c r="AE144" s="1328"/>
      <c r="AF144" s="1328"/>
      <c r="AG144" s="1328"/>
      <c r="AH144" s="1328"/>
      <c r="AI144" s="843" t="s">
        <v>78</v>
      </c>
      <c r="AJ144" s="843"/>
      <c r="AK144" s="843"/>
      <c r="AL144" s="843"/>
      <c r="AM144" s="843"/>
      <c r="AN144" s="843"/>
      <c r="AO144" s="843"/>
      <c r="AP144" s="843"/>
      <c r="AQ144" s="843"/>
      <c r="AR144" s="843"/>
      <c r="AS144" s="843"/>
      <c r="AT144" s="843"/>
      <c r="AU144" s="843"/>
      <c r="AV144" s="843"/>
      <c r="AW144" s="843"/>
      <c r="AX144" s="843"/>
      <c r="AY144" s="843"/>
      <c r="AZ144" s="843"/>
      <c r="BA144" s="843"/>
      <c r="BB144" s="843"/>
      <c r="BC144" s="843"/>
      <c r="BD144" s="843"/>
      <c r="BE144" s="843"/>
      <c r="BF144" s="843"/>
      <c r="BG144" s="843"/>
      <c r="BH144" s="843"/>
      <c r="BI144" s="843"/>
      <c r="BJ144" s="843"/>
      <c r="BK144" s="843"/>
      <c r="BL144" s="843"/>
      <c r="BM144" s="843" t="s">
        <v>78</v>
      </c>
      <c r="BN144" s="843"/>
      <c r="BO144" s="843"/>
      <c r="BP144" s="843"/>
      <c r="BQ144" s="843"/>
      <c r="BR144" s="843"/>
      <c r="BS144" s="843"/>
      <c r="BT144" s="843"/>
      <c r="BU144" s="843"/>
      <c r="BV144" s="843"/>
      <c r="BW144" s="843"/>
      <c r="BX144" s="843"/>
      <c r="BY144" s="843"/>
      <c r="BZ144" s="843"/>
      <c r="CA144" s="843"/>
      <c r="CB144" s="843"/>
      <c r="CC144" s="843"/>
      <c r="CD144" s="843"/>
      <c r="CE144" s="843"/>
      <c r="CF144" s="843"/>
      <c r="CG144" s="843"/>
      <c r="CH144" s="843"/>
      <c r="CI144" s="843"/>
      <c r="CJ144" s="843"/>
      <c r="CK144" s="843"/>
      <c r="CL144" s="843"/>
      <c r="CM144" s="843"/>
      <c r="CN144" s="843"/>
      <c r="CO144" s="843"/>
      <c r="CP144" s="843"/>
      <c r="CQ144" s="843"/>
      <c r="CR144" s="86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70"/>
      <c r="EU144" s="170"/>
      <c r="EV144" s="170"/>
      <c r="EW144" s="170"/>
      <c r="EX144" s="170"/>
      <c r="EY144" s="170"/>
      <c r="EZ144" s="157"/>
      <c r="FA144" s="157"/>
      <c r="FB144" s="157"/>
      <c r="FC144" s="157"/>
      <c r="FD144" s="157"/>
      <c r="FE144" s="157"/>
      <c r="FF144" s="157"/>
      <c r="FG144" s="157"/>
      <c r="FH144" s="157"/>
      <c r="FI144" s="157"/>
      <c r="FJ144" s="157"/>
      <c r="FK144" s="157"/>
      <c r="FL144" s="13"/>
      <c r="FM144" s="13"/>
      <c r="FN144" s="13"/>
      <c r="FO144" s="13"/>
      <c r="FP144" s="13"/>
      <c r="FQ144" s="90"/>
      <c r="FR144" s="90"/>
      <c r="FS144" s="41"/>
      <c r="FT144" s="42"/>
      <c r="FU144" s="13"/>
      <c r="FV144" s="13"/>
      <c r="FW144" s="13"/>
      <c r="FX144" s="13"/>
      <c r="FY144" s="13"/>
      <c r="FZ144" s="13"/>
      <c r="GA144" s="91"/>
      <c r="GB144" s="92"/>
      <c r="GC144" s="93"/>
      <c r="GD144" s="93"/>
      <c r="GE144" s="93"/>
      <c r="GF144" s="93"/>
      <c r="GG144" s="41"/>
      <c r="GH144" s="42"/>
      <c r="GI144" s="65"/>
      <c r="GJ144" s="65"/>
      <c r="GK144" s="65"/>
      <c r="GL144" s="148"/>
      <c r="GM144" s="22"/>
      <c r="GN144" s="13"/>
      <c r="GO144" s="13"/>
      <c r="GP144" s="13"/>
      <c r="GQ144" s="13"/>
      <c r="GR144" s="13"/>
      <c r="GS144" s="13"/>
      <c r="GT144" s="13"/>
      <c r="GU144" s="13"/>
    </row>
    <row r="145" spans="1:203" ht="11.25" customHeight="1">
      <c r="A145" s="513"/>
      <c r="B145" s="29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27"/>
      <c r="CP145" s="27"/>
      <c r="CQ145" s="86"/>
      <c r="CR145" s="86"/>
      <c r="CS145" s="13"/>
      <c r="CT145" s="830"/>
      <c r="CU145" s="830"/>
      <c r="CV145" s="830"/>
      <c r="CW145" s="830"/>
      <c r="CX145" s="830"/>
      <c r="CY145" s="830"/>
      <c r="CZ145" s="830"/>
      <c r="DA145" s="830"/>
      <c r="DB145" s="830"/>
      <c r="DC145" s="13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90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13"/>
      <c r="FV145" s="13"/>
      <c r="FW145" s="13"/>
      <c r="FX145" s="13"/>
      <c r="FY145" s="13"/>
      <c r="FZ145" s="13"/>
      <c r="GA145" s="91"/>
      <c r="GB145" s="92"/>
      <c r="GC145" s="93"/>
      <c r="GD145" s="93"/>
      <c r="GE145" s="93"/>
      <c r="GF145" s="93"/>
      <c r="GG145" s="41"/>
      <c r="GH145" s="42"/>
      <c r="GI145" s="65"/>
      <c r="GJ145" s="65"/>
      <c r="GK145" s="65"/>
      <c r="GL145" s="148"/>
      <c r="GM145" s="22"/>
      <c r="GN145" s="13"/>
      <c r="GO145" s="13"/>
      <c r="GP145" s="13"/>
      <c r="GQ145" s="13"/>
      <c r="GR145" s="13"/>
      <c r="GS145" s="13"/>
      <c r="GT145" s="13"/>
      <c r="GU145" s="13"/>
    </row>
    <row r="146" spans="1:249" ht="39" customHeight="1">
      <c r="A146" s="514"/>
      <c r="B146" s="13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41"/>
      <c r="GF146" s="41"/>
      <c r="GG146" s="41"/>
      <c r="GH146" s="41"/>
      <c r="GI146" s="41"/>
      <c r="GJ146" s="42"/>
      <c r="GK146" s="19"/>
      <c r="GL146" s="148"/>
      <c r="GN146" s="19"/>
      <c r="GO146" s="19"/>
      <c r="GP146" s="19"/>
      <c r="GQ146" s="19"/>
      <c r="GR146" s="19"/>
      <c r="GS146" s="19"/>
      <c r="GT146" s="19"/>
      <c r="GU146" s="19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</row>
    <row r="147" ht="30.75" customHeight="1" hidden="1"/>
    <row r="148" ht="30.75" customHeight="1" hidden="1"/>
    <row r="149" ht="30.75" customHeight="1" hidden="1"/>
    <row r="150" ht="30.75" customHeight="1" hidden="1"/>
    <row r="151" ht="30.75" customHeight="1" hidden="1"/>
    <row r="152" ht="30.75" customHeight="1" hidden="1"/>
    <row r="153" ht="30.75" customHeight="1" hidden="1"/>
    <row r="154" ht="30.75" customHeight="1" hidden="1"/>
    <row r="155" ht="30.75" customHeight="1" hidden="1"/>
    <row r="156" ht="30.75" customHeight="1" hidden="1"/>
    <row r="157" ht="30.75" customHeight="1" hidden="1"/>
    <row r="158" ht="30.75" customHeight="1" hidden="1"/>
    <row r="159" spans="1:203" s="288" customFormat="1" ht="21.75" customHeight="1" hidden="1">
      <c r="A159" s="514"/>
      <c r="B159" s="279"/>
      <c r="C159" s="153"/>
      <c r="D159" s="31"/>
      <c r="E159" s="280" t="s">
        <v>10</v>
      </c>
      <c r="F159" s="281"/>
      <c r="G159" s="281"/>
      <c r="H159" s="281"/>
      <c r="I159" s="281"/>
      <c r="J159" s="281"/>
      <c r="K159" s="281"/>
      <c r="L159" s="281"/>
      <c r="M159" s="281"/>
      <c r="N159" s="282"/>
      <c r="O159" s="282"/>
      <c r="P159" s="282"/>
      <c r="Q159" s="282"/>
      <c r="R159" s="282"/>
      <c r="S159" s="115"/>
      <c r="T159" s="11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3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179"/>
      <c r="BZ159" s="179"/>
      <c r="CA159" s="179"/>
      <c r="CB159" s="179"/>
      <c r="CC159" s="179"/>
      <c r="CD159" s="179"/>
      <c r="CE159" s="179"/>
      <c r="CF159" s="179"/>
      <c r="CG159" s="179"/>
      <c r="CH159" s="179"/>
      <c r="CI159" s="179"/>
      <c r="CJ159" s="87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139"/>
      <c r="DC159" s="139"/>
      <c r="DD159" s="139"/>
      <c r="DE159" s="139"/>
      <c r="DF159" s="139"/>
      <c r="DG159" s="131"/>
      <c r="DH159" s="131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284"/>
      <c r="EA159" s="284"/>
      <c r="EB159" s="284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  <c r="EO159" s="283"/>
      <c r="EP159" s="283"/>
      <c r="EQ159" s="283"/>
      <c r="ER159" s="285"/>
      <c r="ES159" s="285"/>
      <c r="ET159" s="285"/>
      <c r="EU159" s="285"/>
      <c r="EV159" s="285"/>
      <c r="EW159" s="285"/>
      <c r="EX159" s="285"/>
      <c r="EY159" s="285"/>
      <c r="EZ159" s="285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3"/>
      <c r="FQ159" s="283"/>
      <c r="FR159" s="283"/>
      <c r="FS159" s="283"/>
      <c r="FT159" s="283"/>
      <c r="FU159" s="101"/>
      <c r="FV159" s="62"/>
      <c r="FW159" s="102"/>
      <c r="FX159" s="102"/>
      <c r="FY159" s="102"/>
      <c r="FZ159" s="102"/>
      <c r="GA159" s="102"/>
      <c r="GB159" s="102"/>
      <c r="GC159" s="286"/>
      <c r="GD159" s="287"/>
      <c r="GE159" s="115"/>
      <c r="GF159" s="115"/>
      <c r="GG159" s="115"/>
      <c r="GH159" s="115"/>
      <c r="GI159" s="101"/>
      <c r="GJ159" s="62"/>
      <c r="GK159" s="105"/>
      <c r="GL159" s="148"/>
      <c r="GN159" s="90"/>
      <c r="GO159" s="90"/>
      <c r="GP159" s="90"/>
      <c r="GQ159" s="90"/>
      <c r="GR159" s="90"/>
      <c r="GS159" s="90"/>
      <c r="GT159" s="90"/>
      <c r="GU159" s="90"/>
    </row>
    <row r="160" spans="1:203" s="288" customFormat="1" ht="6.75" customHeight="1" hidden="1">
      <c r="A160" s="147"/>
      <c r="B160" s="279"/>
      <c r="C160" s="283"/>
      <c r="D160" s="283"/>
      <c r="E160" s="289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640"/>
      <c r="AK160" s="640"/>
      <c r="AL160" s="640"/>
      <c r="AM160" s="640"/>
      <c r="AN160" s="640"/>
      <c r="AO160" s="640"/>
      <c r="AP160" s="640"/>
      <c r="AQ160" s="640"/>
      <c r="AR160" s="640"/>
      <c r="AS160" s="640"/>
      <c r="AT160" s="640"/>
      <c r="AU160" s="640" t="s">
        <v>88</v>
      </c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  <c r="CG160" s="223"/>
      <c r="CH160" s="223"/>
      <c r="CI160" s="223"/>
      <c r="CJ160" s="223"/>
      <c r="CK160" s="223"/>
      <c r="CL160" s="223"/>
      <c r="CM160" s="223"/>
      <c r="CN160" s="223"/>
      <c r="CO160" s="223"/>
      <c r="CP160" s="223"/>
      <c r="CQ160" s="460"/>
      <c r="CR160" s="87"/>
      <c r="CS160" s="87"/>
      <c r="CT160" s="87"/>
      <c r="CU160" s="87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139"/>
      <c r="DM160" s="139"/>
      <c r="DN160" s="139"/>
      <c r="DO160" s="139"/>
      <c r="DP160" s="139"/>
      <c r="DQ160" s="131"/>
      <c r="DR160" s="131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284"/>
      <c r="EK160" s="284"/>
      <c r="EL160" s="284"/>
      <c r="EM160" s="283"/>
      <c r="EN160" s="283"/>
      <c r="EO160" s="283"/>
      <c r="EP160" s="283"/>
      <c r="EQ160" s="283"/>
      <c r="ER160" s="283"/>
      <c r="ES160" s="283"/>
      <c r="ET160" s="283"/>
      <c r="EU160" s="283"/>
      <c r="EV160" s="283"/>
      <c r="EW160" s="283"/>
      <c r="EX160" s="283"/>
      <c r="EY160" s="283"/>
      <c r="EZ160" s="283"/>
      <c r="FA160" s="283"/>
      <c r="FB160" s="285"/>
      <c r="FC160" s="285"/>
      <c r="FD160" s="285"/>
      <c r="FE160" s="285"/>
      <c r="FF160" s="285"/>
      <c r="FG160" s="285"/>
      <c r="FH160" s="285"/>
      <c r="FI160" s="285"/>
      <c r="FJ160" s="285"/>
      <c r="FK160" s="283"/>
      <c r="FL160" s="283"/>
      <c r="FM160" s="283"/>
      <c r="FN160" s="283"/>
      <c r="FO160" s="283"/>
      <c r="FP160" s="283"/>
      <c r="FQ160" s="283"/>
      <c r="FR160" s="283"/>
      <c r="FS160" s="283"/>
      <c r="FT160" s="283"/>
      <c r="FU160" s="283"/>
      <c r="FV160" s="283"/>
      <c r="FW160" s="283"/>
      <c r="FX160" s="283"/>
      <c r="FY160" s="283"/>
      <c r="FZ160" s="283"/>
      <c r="GA160" s="283"/>
      <c r="GB160" s="283"/>
      <c r="GC160" s="283"/>
      <c r="GD160" s="283"/>
      <c r="GE160" s="101"/>
      <c r="GF160" s="62"/>
      <c r="GG160" s="102"/>
      <c r="GH160" s="102"/>
      <c r="GI160" s="102"/>
      <c r="GJ160" s="102"/>
      <c r="GK160" s="102"/>
      <c r="GL160" s="148"/>
      <c r="GN160" s="90"/>
      <c r="GO160" s="90"/>
      <c r="GP160" s="90"/>
      <c r="GQ160" s="90"/>
      <c r="GR160" s="90"/>
      <c r="GS160" s="90"/>
      <c r="GT160" s="90"/>
      <c r="GU160" s="90"/>
    </row>
    <row r="161" spans="1:203" s="288" customFormat="1" ht="15" customHeight="1" hidden="1">
      <c r="A161" s="514"/>
      <c r="B161" s="279"/>
      <c r="C161" s="101"/>
      <c r="D161" s="101"/>
      <c r="E161" s="291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292"/>
      <c r="BF161" s="833" t="s">
        <v>75</v>
      </c>
      <c r="BG161" s="833"/>
      <c r="BH161" s="833"/>
      <c r="BI161" s="833"/>
      <c r="BJ161" s="833"/>
      <c r="BK161" s="833"/>
      <c r="BL161" s="833"/>
      <c r="BM161" s="833"/>
      <c r="BN161" s="833"/>
      <c r="BO161" s="833"/>
      <c r="BP161" s="833"/>
      <c r="BQ161" s="834"/>
      <c r="BR161" s="289"/>
      <c r="BS161" s="290"/>
      <c r="BT161" s="833" t="s">
        <v>76</v>
      </c>
      <c r="BU161" s="833"/>
      <c r="BV161" s="833"/>
      <c r="BW161" s="833"/>
      <c r="BX161" s="833"/>
      <c r="BY161" s="833"/>
      <c r="BZ161" s="833"/>
      <c r="CA161" s="833"/>
      <c r="CB161" s="833"/>
      <c r="CC161" s="290"/>
      <c r="CD161" s="293"/>
      <c r="CE161" s="289"/>
      <c r="CF161" s="290"/>
      <c r="CG161" s="294"/>
      <c r="CH161" s="294"/>
      <c r="CI161" s="294"/>
      <c r="CJ161" s="294" t="s">
        <v>1</v>
      </c>
      <c r="CK161" s="294"/>
      <c r="CL161" s="294"/>
      <c r="CM161" s="294"/>
      <c r="CN161" s="294"/>
      <c r="CO161" s="293"/>
      <c r="CP161" s="279"/>
      <c r="CQ161" s="295"/>
      <c r="CR161" s="279"/>
      <c r="CS161" s="279"/>
      <c r="CT161" s="279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139"/>
      <c r="DM161" s="139"/>
      <c r="DN161" s="139"/>
      <c r="DO161" s="139"/>
      <c r="DP161" s="139"/>
      <c r="DQ161" s="131"/>
      <c r="DR161" s="131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284"/>
      <c r="EK161" s="284"/>
      <c r="EL161" s="284"/>
      <c r="EM161" s="283"/>
      <c r="EN161" s="283"/>
      <c r="EO161" s="283"/>
      <c r="EP161" s="283"/>
      <c r="EQ161" s="283"/>
      <c r="ER161" s="283"/>
      <c r="ES161" s="283"/>
      <c r="ET161" s="283"/>
      <c r="EU161" s="283"/>
      <c r="EV161" s="283"/>
      <c r="EW161" s="283"/>
      <c r="EX161" s="283"/>
      <c r="EY161" s="283"/>
      <c r="EZ161" s="283"/>
      <c r="FA161" s="283"/>
      <c r="FB161" s="285"/>
      <c r="FC161" s="285"/>
      <c r="FD161" s="285"/>
      <c r="FE161" s="285"/>
      <c r="FF161" s="285"/>
      <c r="FG161" s="285"/>
      <c r="FH161" s="285"/>
      <c r="FI161" s="285"/>
      <c r="FJ161" s="285"/>
      <c r="FK161" s="283"/>
      <c r="FL161" s="283"/>
      <c r="FM161" s="283"/>
      <c r="FN161" s="283"/>
      <c r="FO161" s="283"/>
      <c r="FP161" s="283"/>
      <c r="FQ161" s="283"/>
      <c r="FR161" s="283"/>
      <c r="FS161" s="283"/>
      <c r="FT161" s="283"/>
      <c r="FU161" s="283"/>
      <c r="FV161" s="283"/>
      <c r="FW161" s="283"/>
      <c r="FX161" s="283"/>
      <c r="FY161" s="283"/>
      <c r="FZ161" s="283"/>
      <c r="GA161" s="283"/>
      <c r="GB161" s="283"/>
      <c r="GC161" s="283"/>
      <c r="GD161" s="124"/>
      <c r="GE161" s="101"/>
      <c r="GF161" s="62"/>
      <c r="GG161" s="102"/>
      <c r="GH161" s="102"/>
      <c r="GI161" s="102"/>
      <c r="GJ161" s="102"/>
      <c r="GK161" s="102"/>
      <c r="GL161" s="148"/>
      <c r="GN161" s="90"/>
      <c r="GO161" s="90"/>
      <c r="GP161" s="90"/>
      <c r="GQ161" s="90"/>
      <c r="GR161" s="90"/>
      <c r="GS161" s="90"/>
      <c r="GT161" s="90"/>
      <c r="GU161" s="90"/>
    </row>
    <row r="162" spans="1:203" s="288" customFormat="1" ht="15" hidden="1">
      <c r="A162" s="514"/>
      <c r="B162" s="279"/>
      <c r="C162" s="101"/>
      <c r="D162" s="101"/>
      <c r="E162" s="893" t="s">
        <v>32</v>
      </c>
      <c r="F162" s="894"/>
      <c r="G162" s="894"/>
      <c r="H162" s="894"/>
      <c r="I162" s="894"/>
      <c r="J162" s="894"/>
      <c r="K162" s="894"/>
      <c r="L162" s="894"/>
      <c r="M162" s="894"/>
      <c r="N162" s="894"/>
      <c r="O162" s="894"/>
      <c r="P162" s="894"/>
      <c r="Q162" s="894"/>
      <c r="R162" s="894"/>
      <c r="S162" s="894"/>
      <c r="T162" s="894"/>
      <c r="U162" s="894"/>
      <c r="V162" s="894"/>
      <c r="W162" s="894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297"/>
      <c r="BF162" s="298"/>
      <c r="BG162" s="1332">
        <f>CR55</f>
        <v>1</v>
      </c>
      <c r="BH162" s="1332"/>
      <c r="BI162" s="1332"/>
      <c r="BJ162" s="1332"/>
      <c r="BK162" s="1332"/>
      <c r="BL162" s="1332"/>
      <c r="BM162" s="1332"/>
      <c r="BN162" s="1332"/>
      <c r="BO162" s="1332"/>
      <c r="BP162" s="1332"/>
      <c r="BQ162" s="299"/>
      <c r="BR162" s="300"/>
      <c r="BS162" s="301"/>
      <c r="BT162" s="1332">
        <f>DA55</f>
        <v>0</v>
      </c>
      <c r="BU162" s="1332"/>
      <c r="BV162" s="1332"/>
      <c r="BW162" s="1332"/>
      <c r="BX162" s="1332"/>
      <c r="BY162" s="1332"/>
      <c r="BZ162" s="1332"/>
      <c r="CA162" s="1332"/>
      <c r="CB162" s="1332"/>
      <c r="CC162" s="301"/>
      <c r="CD162" s="299"/>
      <c r="CE162" s="300"/>
      <c r="CF162" s="302"/>
      <c r="CG162" s="302"/>
      <c r="CH162" s="302"/>
      <c r="CI162" s="302"/>
      <c r="CJ162" s="302"/>
      <c r="CK162" s="302"/>
      <c r="CL162" s="302"/>
      <c r="CM162" s="302"/>
      <c r="CN162" s="302"/>
      <c r="CO162" s="299"/>
      <c r="CP162" s="279"/>
      <c r="CQ162" s="295"/>
      <c r="CR162" s="279"/>
      <c r="CS162" s="279"/>
      <c r="CT162" s="279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139"/>
      <c r="DM162" s="139"/>
      <c r="DN162" s="139"/>
      <c r="DO162" s="139"/>
      <c r="DP162" s="139"/>
      <c r="DQ162" s="131"/>
      <c r="DR162" s="131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284"/>
      <c r="EK162" s="284"/>
      <c r="EL162" s="284"/>
      <c r="EM162" s="283"/>
      <c r="EN162" s="283"/>
      <c r="EO162" s="283"/>
      <c r="EP162" s="283"/>
      <c r="EQ162" s="283"/>
      <c r="ER162" s="283"/>
      <c r="ES162" s="283"/>
      <c r="ET162" s="283"/>
      <c r="EU162" s="283"/>
      <c r="EV162" s="283"/>
      <c r="EW162" s="283"/>
      <c r="EX162" s="283"/>
      <c r="EY162" s="283"/>
      <c r="EZ162" s="283"/>
      <c r="FA162" s="283"/>
      <c r="FB162" s="285"/>
      <c r="FC162" s="285"/>
      <c r="FD162" s="285"/>
      <c r="FE162" s="285"/>
      <c r="FF162" s="285"/>
      <c r="FG162" s="285"/>
      <c r="FH162" s="285"/>
      <c r="FI162" s="285"/>
      <c r="FJ162" s="285"/>
      <c r="FK162" s="283"/>
      <c r="FL162" s="283"/>
      <c r="FM162" s="283"/>
      <c r="FN162" s="283"/>
      <c r="FO162" s="283"/>
      <c r="FP162" s="283"/>
      <c r="FQ162" s="283"/>
      <c r="FR162" s="283"/>
      <c r="FS162" s="283"/>
      <c r="FT162" s="283"/>
      <c r="FU162" s="283"/>
      <c r="FV162" s="283"/>
      <c r="FW162" s="283"/>
      <c r="FX162" s="283"/>
      <c r="FY162" s="283"/>
      <c r="FZ162" s="283"/>
      <c r="GA162" s="283"/>
      <c r="GB162" s="283"/>
      <c r="GC162" s="283"/>
      <c r="GD162" s="130"/>
      <c r="GE162" s="101"/>
      <c r="GF162" s="62"/>
      <c r="GG162" s="102"/>
      <c r="GH162" s="102"/>
      <c r="GI162" s="102"/>
      <c r="GJ162" s="102"/>
      <c r="GK162" s="102"/>
      <c r="GL162" s="148"/>
      <c r="GN162" s="90"/>
      <c r="GO162" s="90"/>
      <c r="GP162" s="90"/>
      <c r="GQ162" s="90"/>
      <c r="GR162" s="90"/>
      <c r="GS162" s="90"/>
      <c r="GT162" s="90"/>
      <c r="GU162" s="90"/>
    </row>
    <row r="163" spans="1:203" s="52" customFormat="1" ht="15" hidden="1">
      <c r="A163" s="514"/>
      <c r="B163" s="303"/>
      <c r="C163" s="101"/>
      <c r="D163" s="101"/>
      <c r="E163" s="304"/>
      <c r="F163" s="303"/>
      <c r="G163" s="887" t="str">
        <f aca="true" t="shared" si="14" ref="G163:G169">R58</f>
        <v>Personale da assumere (assegnisti, co.co.co, temp. det.)</v>
      </c>
      <c r="H163" s="887"/>
      <c r="I163" s="887"/>
      <c r="J163" s="887"/>
      <c r="K163" s="887"/>
      <c r="L163" s="887"/>
      <c r="M163" s="887"/>
      <c r="N163" s="887"/>
      <c r="O163" s="887"/>
      <c r="P163" s="887"/>
      <c r="Q163" s="887"/>
      <c r="R163" s="887"/>
      <c r="S163" s="887"/>
      <c r="T163" s="887"/>
      <c r="U163" s="887"/>
      <c r="V163" s="887"/>
      <c r="W163" s="887"/>
      <c r="X163" s="887"/>
      <c r="Y163" s="887"/>
      <c r="Z163" s="887"/>
      <c r="AA163" s="887"/>
      <c r="AB163" s="887"/>
      <c r="AC163" s="887"/>
      <c r="AD163" s="887"/>
      <c r="AE163" s="887"/>
      <c r="AF163" s="887"/>
      <c r="AG163" s="887"/>
      <c r="AH163" s="887"/>
      <c r="AI163" s="887"/>
      <c r="AJ163" s="887"/>
      <c r="AK163" s="887"/>
      <c r="AL163" s="887"/>
      <c r="AM163" s="887"/>
      <c r="AN163" s="887"/>
      <c r="AO163" s="887"/>
      <c r="AP163" s="887"/>
      <c r="AQ163" s="887"/>
      <c r="AR163" s="887"/>
      <c r="AS163" s="303"/>
      <c r="AT163" s="303"/>
      <c r="AU163" s="303"/>
      <c r="AV163" s="303"/>
      <c r="AW163" s="303"/>
      <c r="AX163" s="303"/>
      <c r="AY163" s="303"/>
      <c r="AZ163" s="303"/>
      <c r="BA163" s="303"/>
      <c r="BB163" s="303"/>
      <c r="BC163" s="305"/>
      <c r="BD163" s="305"/>
      <c r="BE163" s="305"/>
      <c r="BF163" s="305"/>
      <c r="BG163" s="819">
        <f aca="true" t="shared" si="15" ref="BG163:BG169">CR58</f>
        <v>41000</v>
      </c>
      <c r="BH163" s="819"/>
      <c r="BI163" s="819"/>
      <c r="BJ163" s="819"/>
      <c r="BK163" s="819"/>
      <c r="BL163" s="819"/>
      <c r="BM163" s="819"/>
      <c r="BN163" s="819"/>
      <c r="BO163" s="819"/>
      <c r="BP163" s="306"/>
      <c r="BQ163" s="306"/>
      <c r="BR163" s="306"/>
      <c r="BS163" s="306"/>
      <c r="BT163" s="819">
        <f aca="true" t="shared" si="16" ref="BT163:BT169">DA58</f>
        <v>0</v>
      </c>
      <c r="BU163" s="819"/>
      <c r="BV163" s="819"/>
      <c r="BW163" s="819"/>
      <c r="BX163" s="819"/>
      <c r="BY163" s="819"/>
      <c r="BZ163" s="819"/>
      <c r="CA163" s="819"/>
      <c r="CB163" s="819"/>
      <c r="CC163" s="306"/>
      <c r="CD163" s="306"/>
      <c r="CE163" s="306"/>
      <c r="CF163" s="306"/>
      <c r="CG163" s="819">
        <f aca="true" t="shared" si="17" ref="CG163:CG169">BG163+BT163</f>
        <v>41000</v>
      </c>
      <c r="CH163" s="819"/>
      <c r="CI163" s="819"/>
      <c r="CJ163" s="819"/>
      <c r="CK163" s="819"/>
      <c r="CL163" s="819"/>
      <c r="CM163" s="819"/>
      <c r="CN163" s="819"/>
      <c r="CO163" s="819"/>
      <c r="CP163" s="307"/>
      <c r="CQ163" s="304"/>
      <c r="CR163" s="303"/>
      <c r="CS163" s="303"/>
      <c r="CT163" s="303"/>
      <c r="CU163" s="303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139"/>
      <c r="DM163" s="139"/>
      <c r="DN163" s="139"/>
      <c r="DO163" s="139"/>
      <c r="DP163" s="139"/>
      <c r="DQ163" s="131"/>
      <c r="DR163" s="131"/>
      <c r="DS163" s="308"/>
      <c r="DT163" s="308"/>
      <c r="DU163" s="308"/>
      <c r="DV163" s="308"/>
      <c r="DW163" s="308"/>
      <c r="DX163" s="308"/>
      <c r="DY163" s="308"/>
      <c r="DZ163" s="308"/>
      <c r="EA163" s="308"/>
      <c r="EB163" s="308"/>
      <c r="EC163" s="308"/>
      <c r="ED163" s="308"/>
      <c r="EE163" s="308"/>
      <c r="EF163" s="308"/>
      <c r="EG163" s="308"/>
      <c r="EH163" s="308"/>
      <c r="EI163" s="308"/>
      <c r="EJ163" s="309"/>
      <c r="EK163" s="309"/>
      <c r="EL163" s="309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310"/>
      <c r="FC163" s="310"/>
      <c r="FD163" s="310"/>
      <c r="FE163" s="310"/>
      <c r="FF163" s="310"/>
      <c r="FG163" s="310"/>
      <c r="FH163" s="310"/>
      <c r="FI163" s="310"/>
      <c r="FJ163" s="310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130"/>
      <c r="GE163" s="101"/>
      <c r="GF163" s="62"/>
      <c r="GG163" s="311"/>
      <c r="GH163" s="311"/>
      <c r="GI163" s="311"/>
      <c r="GJ163" s="311"/>
      <c r="GK163" s="311"/>
      <c r="GL163" s="148"/>
      <c r="GN163" s="46"/>
      <c r="GO163" s="46"/>
      <c r="GP163" s="46"/>
      <c r="GQ163" s="46"/>
      <c r="GR163" s="46"/>
      <c r="GS163" s="46"/>
      <c r="GT163" s="46"/>
      <c r="GU163" s="46"/>
    </row>
    <row r="164" spans="1:203" s="52" customFormat="1" ht="15" customHeight="1" hidden="1">
      <c r="A164" s="514"/>
      <c r="B164" s="303"/>
      <c r="C164" s="101"/>
      <c r="D164" s="101"/>
      <c r="E164" s="304"/>
      <c r="F164" s="303"/>
      <c r="G164" s="887" t="str">
        <f t="shared" si="14"/>
        <v>Costi relativi a strumentazioni e attrezzature</v>
      </c>
      <c r="H164" s="887"/>
      <c r="I164" s="887"/>
      <c r="J164" s="887"/>
      <c r="K164" s="887"/>
      <c r="L164" s="887"/>
      <c r="M164" s="887"/>
      <c r="N164" s="887"/>
      <c r="O164" s="887"/>
      <c r="P164" s="887"/>
      <c r="Q164" s="887"/>
      <c r="R164" s="887"/>
      <c r="S164" s="887"/>
      <c r="T164" s="887"/>
      <c r="U164" s="887"/>
      <c r="V164" s="887"/>
      <c r="W164" s="887"/>
      <c r="X164" s="887"/>
      <c r="Y164" s="887"/>
      <c r="Z164" s="887"/>
      <c r="AA164" s="887"/>
      <c r="AB164" s="887"/>
      <c r="AC164" s="887"/>
      <c r="AD164" s="887"/>
      <c r="AE164" s="887"/>
      <c r="AF164" s="887"/>
      <c r="AG164" s="887"/>
      <c r="AH164" s="887"/>
      <c r="AI164" s="887"/>
      <c r="AJ164" s="887"/>
      <c r="AK164" s="887"/>
      <c r="AL164" s="887"/>
      <c r="AM164" s="887"/>
      <c r="AN164" s="887"/>
      <c r="AO164" s="887"/>
      <c r="AP164" s="887"/>
      <c r="AQ164" s="887"/>
      <c r="AR164" s="887"/>
      <c r="AS164" s="303"/>
      <c r="AT164" s="303"/>
      <c r="AU164" s="303"/>
      <c r="AV164" s="303"/>
      <c r="AW164" s="303"/>
      <c r="AX164" s="303"/>
      <c r="AY164" s="303"/>
      <c r="AZ164" s="303"/>
      <c r="BA164" s="303"/>
      <c r="BB164" s="303"/>
      <c r="BC164" s="305"/>
      <c r="BD164" s="305"/>
      <c r="BE164" s="305"/>
      <c r="BF164" s="305"/>
      <c r="BG164" s="819">
        <f t="shared" si="15"/>
        <v>17000</v>
      </c>
      <c r="BH164" s="819"/>
      <c r="BI164" s="819"/>
      <c r="BJ164" s="819"/>
      <c r="BK164" s="819"/>
      <c r="BL164" s="819"/>
      <c r="BM164" s="819"/>
      <c r="BN164" s="819"/>
      <c r="BO164" s="819"/>
      <c r="BP164" s="306"/>
      <c r="BQ164" s="306"/>
      <c r="BR164" s="306"/>
      <c r="BS164" s="306"/>
      <c r="BT164" s="819">
        <f t="shared" si="16"/>
        <v>0</v>
      </c>
      <c r="BU164" s="819"/>
      <c r="BV164" s="819"/>
      <c r="BW164" s="819"/>
      <c r="BX164" s="819"/>
      <c r="BY164" s="819"/>
      <c r="BZ164" s="819"/>
      <c r="CA164" s="819"/>
      <c r="CB164" s="819"/>
      <c r="CC164" s="306"/>
      <c r="CD164" s="306"/>
      <c r="CE164" s="306"/>
      <c r="CF164" s="306"/>
      <c r="CG164" s="819">
        <f t="shared" si="17"/>
        <v>17000</v>
      </c>
      <c r="CH164" s="819"/>
      <c r="CI164" s="819"/>
      <c r="CJ164" s="819"/>
      <c r="CK164" s="819"/>
      <c r="CL164" s="819"/>
      <c r="CM164" s="819"/>
      <c r="CN164" s="819"/>
      <c r="CO164" s="819"/>
      <c r="CP164" s="307"/>
      <c r="CQ164" s="304"/>
      <c r="CR164" s="303"/>
      <c r="CS164" s="303"/>
      <c r="CT164" s="303"/>
      <c r="CU164" s="303"/>
      <c r="CV164" s="303"/>
      <c r="CW164" s="56"/>
      <c r="CX164" s="56"/>
      <c r="CY164" s="56"/>
      <c r="CZ164" s="56"/>
      <c r="DA164" s="56"/>
      <c r="DB164" s="56"/>
      <c r="DC164" s="56"/>
      <c r="DD164" s="56"/>
      <c r="DE164" s="56"/>
      <c r="DF164" s="303"/>
      <c r="DG164" s="303"/>
      <c r="DH164" s="303"/>
      <c r="DI164" s="303"/>
      <c r="DJ164" s="303"/>
      <c r="DK164" s="303"/>
      <c r="DL164" s="303"/>
      <c r="DM164" s="303"/>
      <c r="DN164" s="303"/>
      <c r="DO164" s="303"/>
      <c r="DP164" s="303"/>
      <c r="DQ164" s="134"/>
      <c r="DR164" s="134"/>
      <c r="DS164" s="308"/>
      <c r="DT164" s="308"/>
      <c r="DU164" s="308"/>
      <c r="DV164" s="308"/>
      <c r="DW164" s="308"/>
      <c r="DX164" s="308"/>
      <c r="DY164" s="308"/>
      <c r="DZ164" s="308"/>
      <c r="EA164" s="308"/>
      <c r="EB164" s="308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310"/>
      <c r="FC164" s="310"/>
      <c r="FD164" s="310"/>
      <c r="FE164" s="310"/>
      <c r="FF164" s="310"/>
      <c r="FG164" s="310"/>
      <c r="FH164" s="310"/>
      <c r="FI164" s="310"/>
      <c r="FJ164" s="310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130"/>
      <c r="GE164" s="101"/>
      <c r="GF164" s="62"/>
      <c r="GG164" s="311"/>
      <c r="GH164" s="311"/>
      <c r="GI164" s="311"/>
      <c r="GJ164" s="311"/>
      <c r="GK164" s="311"/>
      <c r="GL164" s="148"/>
      <c r="GN164" s="46"/>
      <c r="GO164" s="46"/>
      <c r="GP164" s="46"/>
      <c r="GQ164" s="46"/>
      <c r="GR164" s="46"/>
      <c r="GS164" s="46"/>
      <c r="GT164" s="46"/>
      <c r="GU164" s="46"/>
    </row>
    <row r="165" spans="1:203" s="52" customFormat="1" ht="15" customHeight="1" hidden="1">
      <c r="A165" s="514"/>
      <c r="B165" s="303"/>
      <c r="C165" s="101"/>
      <c r="D165" s="101"/>
      <c r="E165" s="304"/>
      <c r="F165" s="303"/>
      <c r="G165" s="887" t="str">
        <f t="shared" si="14"/>
        <v>Costi per la ricerca contrattuale</v>
      </c>
      <c r="H165" s="887"/>
      <c r="I165" s="887"/>
      <c r="J165" s="887"/>
      <c r="K165" s="887"/>
      <c r="L165" s="887"/>
      <c r="M165" s="887"/>
      <c r="N165" s="887"/>
      <c r="O165" s="887"/>
      <c r="P165" s="887"/>
      <c r="Q165" s="887"/>
      <c r="R165" s="887"/>
      <c r="S165" s="887"/>
      <c r="T165" s="887"/>
      <c r="U165" s="887"/>
      <c r="V165" s="887"/>
      <c r="W165" s="887"/>
      <c r="X165" s="887"/>
      <c r="Y165" s="887"/>
      <c r="Z165" s="887"/>
      <c r="AA165" s="887"/>
      <c r="AB165" s="887"/>
      <c r="AC165" s="887"/>
      <c r="AD165" s="887"/>
      <c r="AE165" s="887"/>
      <c r="AF165" s="887"/>
      <c r="AG165" s="887"/>
      <c r="AH165" s="887"/>
      <c r="AI165" s="887"/>
      <c r="AJ165" s="887"/>
      <c r="AK165" s="887"/>
      <c r="AL165" s="887"/>
      <c r="AM165" s="887"/>
      <c r="AN165" s="887"/>
      <c r="AO165" s="887"/>
      <c r="AP165" s="887"/>
      <c r="AQ165" s="887"/>
      <c r="AR165" s="887"/>
      <c r="AS165" s="303"/>
      <c r="AT165" s="303"/>
      <c r="AU165" s="303"/>
      <c r="AV165" s="303"/>
      <c r="AW165" s="303"/>
      <c r="AX165" s="303"/>
      <c r="AY165" s="303"/>
      <c r="AZ165" s="303"/>
      <c r="BA165" s="303"/>
      <c r="BB165" s="303"/>
      <c r="BC165" s="305"/>
      <c r="BD165" s="305"/>
      <c r="BE165" s="305"/>
      <c r="BF165" s="305"/>
      <c r="BG165" s="819">
        <f t="shared" si="15"/>
        <v>0</v>
      </c>
      <c r="BH165" s="819"/>
      <c r="BI165" s="819"/>
      <c r="BJ165" s="819"/>
      <c r="BK165" s="819"/>
      <c r="BL165" s="819"/>
      <c r="BM165" s="819"/>
      <c r="BN165" s="819"/>
      <c r="BO165" s="819"/>
      <c r="BP165" s="306"/>
      <c r="BQ165" s="306"/>
      <c r="BR165" s="306"/>
      <c r="BS165" s="306"/>
      <c r="BT165" s="819">
        <f t="shared" si="16"/>
        <v>0</v>
      </c>
      <c r="BU165" s="819"/>
      <c r="BV165" s="819"/>
      <c r="BW165" s="819"/>
      <c r="BX165" s="819"/>
      <c r="BY165" s="819"/>
      <c r="BZ165" s="819"/>
      <c r="CA165" s="819"/>
      <c r="CB165" s="819"/>
      <c r="CC165" s="306"/>
      <c r="CD165" s="306"/>
      <c r="CE165" s="306"/>
      <c r="CF165" s="306"/>
      <c r="CG165" s="819">
        <f t="shared" si="17"/>
        <v>0</v>
      </c>
      <c r="CH165" s="819"/>
      <c r="CI165" s="819"/>
      <c r="CJ165" s="819"/>
      <c r="CK165" s="819"/>
      <c r="CL165" s="819"/>
      <c r="CM165" s="819"/>
      <c r="CN165" s="819"/>
      <c r="CO165" s="819"/>
      <c r="CP165" s="307"/>
      <c r="CQ165" s="304"/>
      <c r="CR165" s="303"/>
      <c r="CS165" s="303"/>
      <c r="CT165" s="303"/>
      <c r="CU165" s="303"/>
      <c r="CV165" s="303"/>
      <c r="CW165" s="56"/>
      <c r="CX165" s="56"/>
      <c r="CY165" s="56"/>
      <c r="CZ165" s="56"/>
      <c r="DA165" s="56"/>
      <c r="DB165" s="56"/>
      <c r="DC165" s="56"/>
      <c r="DD165" s="56"/>
      <c r="DE165" s="56"/>
      <c r="DF165" s="303"/>
      <c r="DG165" s="303"/>
      <c r="DH165" s="303"/>
      <c r="DI165" s="303"/>
      <c r="DJ165" s="303"/>
      <c r="DK165" s="303"/>
      <c r="DL165" s="303"/>
      <c r="DM165" s="303"/>
      <c r="DN165" s="303"/>
      <c r="DO165" s="303"/>
      <c r="DP165" s="303"/>
      <c r="DQ165" s="134"/>
      <c r="DR165" s="134"/>
      <c r="DS165" s="308"/>
      <c r="DT165" s="308"/>
      <c r="DU165" s="308"/>
      <c r="DV165" s="308"/>
      <c r="DW165" s="308"/>
      <c r="DX165" s="308"/>
      <c r="DY165" s="308"/>
      <c r="DZ165" s="308"/>
      <c r="EA165" s="308"/>
      <c r="EB165" s="308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310"/>
      <c r="FC165" s="310"/>
      <c r="FD165" s="310"/>
      <c r="FE165" s="310"/>
      <c r="FF165" s="310"/>
      <c r="FG165" s="310"/>
      <c r="FH165" s="310"/>
      <c r="FI165" s="310"/>
      <c r="FJ165" s="310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130"/>
      <c r="GE165" s="101"/>
      <c r="GF165" s="62"/>
      <c r="GG165" s="311"/>
      <c r="GH165" s="311"/>
      <c r="GI165" s="311"/>
      <c r="GJ165" s="311"/>
      <c r="GK165" s="311"/>
      <c r="GL165" s="148"/>
      <c r="GN165" s="46"/>
      <c r="GO165" s="46"/>
      <c r="GP165" s="46"/>
      <c r="GQ165" s="46"/>
      <c r="GR165" s="46"/>
      <c r="GS165" s="46"/>
      <c r="GT165" s="46"/>
      <c r="GU165" s="46"/>
    </row>
    <row r="166" spans="1:203" s="52" customFormat="1" ht="15" customHeight="1" hidden="1">
      <c r="A166" s="514"/>
      <c r="B166" s="303"/>
      <c r="C166" s="101"/>
      <c r="D166" s="101"/>
      <c r="E166" s="304"/>
      <c r="F166" s="303"/>
      <c r="G166" s="887" t="str">
        <f t="shared" si="14"/>
        <v>Costi per conoscenze e i brevetti acquisiti o ottenuti in licenza</v>
      </c>
      <c r="H166" s="887"/>
      <c r="I166" s="887"/>
      <c r="J166" s="887"/>
      <c r="K166" s="887"/>
      <c r="L166" s="887"/>
      <c r="M166" s="887"/>
      <c r="N166" s="887"/>
      <c r="O166" s="887"/>
      <c r="P166" s="887"/>
      <c r="Q166" s="887"/>
      <c r="R166" s="887"/>
      <c r="S166" s="887"/>
      <c r="T166" s="887"/>
      <c r="U166" s="887"/>
      <c r="V166" s="887"/>
      <c r="W166" s="887"/>
      <c r="X166" s="887"/>
      <c r="Y166" s="887"/>
      <c r="Z166" s="887"/>
      <c r="AA166" s="887"/>
      <c r="AB166" s="887"/>
      <c r="AC166" s="887"/>
      <c r="AD166" s="887"/>
      <c r="AE166" s="887"/>
      <c r="AF166" s="887"/>
      <c r="AG166" s="887"/>
      <c r="AH166" s="887"/>
      <c r="AI166" s="887"/>
      <c r="AJ166" s="887"/>
      <c r="AK166" s="887"/>
      <c r="AL166" s="887"/>
      <c r="AM166" s="887"/>
      <c r="AN166" s="887"/>
      <c r="AO166" s="887"/>
      <c r="AP166" s="887"/>
      <c r="AQ166" s="887"/>
      <c r="AR166" s="887"/>
      <c r="AS166" s="303"/>
      <c r="AT166" s="303"/>
      <c r="AU166" s="303"/>
      <c r="AV166" s="303"/>
      <c r="AW166" s="303"/>
      <c r="AX166" s="303"/>
      <c r="AY166" s="303"/>
      <c r="AZ166" s="303"/>
      <c r="BA166" s="303"/>
      <c r="BB166" s="303"/>
      <c r="BC166" s="305"/>
      <c r="BD166" s="305"/>
      <c r="BE166" s="305"/>
      <c r="BF166" s="305"/>
      <c r="BG166" s="819">
        <f t="shared" si="15"/>
        <v>0</v>
      </c>
      <c r="BH166" s="819"/>
      <c r="BI166" s="819"/>
      <c r="BJ166" s="819"/>
      <c r="BK166" s="819"/>
      <c r="BL166" s="819"/>
      <c r="BM166" s="819"/>
      <c r="BN166" s="819"/>
      <c r="BO166" s="819"/>
      <c r="BP166" s="306"/>
      <c r="BQ166" s="306"/>
      <c r="BR166" s="306"/>
      <c r="BS166" s="306"/>
      <c r="BT166" s="819">
        <f t="shared" si="16"/>
        <v>0</v>
      </c>
      <c r="BU166" s="819"/>
      <c r="BV166" s="819"/>
      <c r="BW166" s="819"/>
      <c r="BX166" s="819"/>
      <c r="BY166" s="819"/>
      <c r="BZ166" s="819"/>
      <c r="CA166" s="819"/>
      <c r="CB166" s="819"/>
      <c r="CC166" s="306"/>
      <c r="CD166" s="306"/>
      <c r="CE166" s="306"/>
      <c r="CF166" s="306"/>
      <c r="CG166" s="819">
        <f t="shared" si="17"/>
        <v>0</v>
      </c>
      <c r="CH166" s="819"/>
      <c r="CI166" s="819"/>
      <c r="CJ166" s="819"/>
      <c r="CK166" s="819"/>
      <c r="CL166" s="819"/>
      <c r="CM166" s="819"/>
      <c r="CN166" s="819"/>
      <c r="CO166" s="819"/>
      <c r="CP166" s="307"/>
      <c r="CQ166" s="304"/>
      <c r="CR166" s="303"/>
      <c r="CS166" s="303"/>
      <c r="CT166" s="303"/>
      <c r="CU166" s="303"/>
      <c r="CV166" s="303"/>
      <c r="CW166" s="56"/>
      <c r="CX166" s="56"/>
      <c r="CY166" s="56"/>
      <c r="CZ166" s="56"/>
      <c r="DA166" s="56"/>
      <c r="DB166" s="56"/>
      <c r="DC166" s="56"/>
      <c r="DD166" s="56"/>
      <c r="DE166" s="56"/>
      <c r="DF166" s="303"/>
      <c r="DG166" s="303"/>
      <c r="DH166" s="303"/>
      <c r="DI166" s="303"/>
      <c r="DJ166" s="303"/>
      <c r="DK166" s="303"/>
      <c r="DL166" s="303"/>
      <c r="DM166" s="303"/>
      <c r="DN166" s="303"/>
      <c r="DO166" s="303"/>
      <c r="DP166" s="303"/>
      <c r="DQ166" s="134"/>
      <c r="DR166" s="134"/>
      <c r="DS166" s="308"/>
      <c r="DT166" s="308"/>
      <c r="DU166" s="308"/>
      <c r="DV166" s="308"/>
      <c r="DW166" s="308"/>
      <c r="DX166" s="308"/>
      <c r="DY166" s="308"/>
      <c r="DZ166" s="308"/>
      <c r="EA166" s="308"/>
      <c r="EB166" s="308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130"/>
      <c r="GE166" s="101"/>
      <c r="GF166" s="62"/>
      <c r="GG166" s="311"/>
      <c r="GH166" s="311"/>
      <c r="GI166" s="311"/>
      <c r="GJ166" s="311"/>
      <c r="GK166" s="311"/>
      <c r="GL166" s="148"/>
      <c r="GN166" s="46"/>
      <c r="GO166" s="46"/>
      <c r="GP166" s="46"/>
      <c r="GQ166" s="46"/>
      <c r="GR166" s="46"/>
      <c r="GS166" s="46"/>
      <c r="GT166" s="46"/>
      <c r="GU166" s="46"/>
    </row>
    <row r="167" spans="1:203" s="52" customFormat="1" ht="15" customHeight="1" hidden="1">
      <c r="A167" s="514"/>
      <c r="B167" s="303"/>
      <c r="C167" s="101"/>
      <c r="D167" s="101"/>
      <c r="E167" s="304"/>
      <c r="F167" s="303"/>
      <c r="G167" s="887" t="str">
        <f t="shared" si="14"/>
        <v>Costi per i servizi di consulenza</v>
      </c>
      <c r="H167" s="887"/>
      <c r="I167" s="887"/>
      <c r="J167" s="887"/>
      <c r="K167" s="887"/>
      <c r="L167" s="887"/>
      <c r="M167" s="887"/>
      <c r="N167" s="887"/>
      <c r="O167" s="887"/>
      <c r="P167" s="887"/>
      <c r="Q167" s="887"/>
      <c r="R167" s="887"/>
      <c r="S167" s="887"/>
      <c r="T167" s="887"/>
      <c r="U167" s="887"/>
      <c r="V167" s="887"/>
      <c r="W167" s="887"/>
      <c r="X167" s="887"/>
      <c r="Y167" s="887"/>
      <c r="Z167" s="887"/>
      <c r="AA167" s="887"/>
      <c r="AB167" s="887"/>
      <c r="AC167" s="887"/>
      <c r="AD167" s="887"/>
      <c r="AE167" s="887"/>
      <c r="AF167" s="887"/>
      <c r="AG167" s="887"/>
      <c r="AH167" s="887"/>
      <c r="AI167" s="887"/>
      <c r="AJ167" s="887"/>
      <c r="AK167" s="887"/>
      <c r="AL167" s="887"/>
      <c r="AM167" s="887"/>
      <c r="AN167" s="887"/>
      <c r="AO167" s="887"/>
      <c r="AP167" s="887"/>
      <c r="AQ167" s="887"/>
      <c r="AR167" s="887"/>
      <c r="AS167" s="303"/>
      <c r="AT167" s="303"/>
      <c r="AU167" s="303"/>
      <c r="AV167" s="303"/>
      <c r="AW167" s="303"/>
      <c r="AX167" s="303"/>
      <c r="AY167" s="303"/>
      <c r="AZ167" s="303"/>
      <c r="BA167" s="303"/>
      <c r="BB167" s="303"/>
      <c r="BC167" s="305"/>
      <c r="BD167" s="305"/>
      <c r="BE167" s="305"/>
      <c r="BF167" s="305"/>
      <c r="BG167" s="819">
        <f t="shared" si="15"/>
        <v>0</v>
      </c>
      <c r="BH167" s="819"/>
      <c r="BI167" s="819"/>
      <c r="BJ167" s="819"/>
      <c r="BK167" s="819"/>
      <c r="BL167" s="819"/>
      <c r="BM167" s="819"/>
      <c r="BN167" s="819"/>
      <c r="BO167" s="819"/>
      <c r="BP167" s="306"/>
      <c r="BQ167" s="306"/>
      <c r="BR167" s="306"/>
      <c r="BS167" s="306"/>
      <c r="BT167" s="819">
        <f t="shared" si="16"/>
        <v>0</v>
      </c>
      <c r="BU167" s="819"/>
      <c r="BV167" s="819"/>
      <c r="BW167" s="819"/>
      <c r="BX167" s="819"/>
      <c r="BY167" s="819"/>
      <c r="BZ167" s="819"/>
      <c r="CA167" s="819"/>
      <c r="CB167" s="819"/>
      <c r="CC167" s="306"/>
      <c r="CD167" s="306"/>
      <c r="CE167" s="306"/>
      <c r="CF167" s="306"/>
      <c r="CG167" s="819">
        <f t="shared" si="17"/>
        <v>0</v>
      </c>
      <c r="CH167" s="819"/>
      <c r="CI167" s="819"/>
      <c r="CJ167" s="819"/>
      <c r="CK167" s="819"/>
      <c r="CL167" s="819"/>
      <c r="CM167" s="819"/>
      <c r="CN167" s="819"/>
      <c r="CO167" s="819"/>
      <c r="CP167" s="307"/>
      <c r="CQ167" s="304"/>
      <c r="CR167" s="303"/>
      <c r="CS167" s="303"/>
      <c r="CT167" s="303"/>
      <c r="CU167" s="303"/>
      <c r="CV167" s="303"/>
      <c r="CW167" s="56"/>
      <c r="CX167" s="56"/>
      <c r="CY167" s="56"/>
      <c r="CZ167" s="56"/>
      <c r="DA167" s="56"/>
      <c r="DB167" s="56"/>
      <c r="DC167" s="56"/>
      <c r="DD167" s="56"/>
      <c r="DE167" s="56"/>
      <c r="DF167" s="303"/>
      <c r="DG167" s="303"/>
      <c r="DH167" s="303"/>
      <c r="DI167" s="303"/>
      <c r="DJ167" s="303"/>
      <c r="DK167" s="303"/>
      <c r="DL167" s="303"/>
      <c r="DM167" s="303"/>
      <c r="DN167" s="303"/>
      <c r="DO167" s="303"/>
      <c r="DP167" s="303"/>
      <c r="DQ167" s="134"/>
      <c r="DR167" s="134"/>
      <c r="DS167" s="308"/>
      <c r="DT167" s="308"/>
      <c r="DU167" s="308"/>
      <c r="DV167" s="308"/>
      <c r="DW167" s="308"/>
      <c r="DX167" s="308"/>
      <c r="DY167" s="308"/>
      <c r="DZ167" s="308"/>
      <c r="EA167" s="308"/>
      <c r="EB167" s="308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130"/>
      <c r="GE167" s="101"/>
      <c r="GF167" s="62"/>
      <c r="GG167" s="311"/>
      <c r="GH167" s="311"/>
      <c r="GI167" s="311"/>
      <c r="GJ167" s="311"/>
      <c r="GK167" s="311"/>
      <c r="GL167" s="148"/>
      <c r="GN167" s="46"/>
      <c r="GO167" s="46"/>
      <c r="GP167" s="46"/>
      <c r="GQ167" s="46"/>
      <c r="GR167" s="46"/>
      <c r="GS167" s="46"/>
      <c r="GT167" s="46"/>
      <c r="GU167" s="46"/>
    </row>
    <row r="168" spans="1:203" s="52" customFormat="1" ht="15" hidden="1">
      <c r="A168" s="514"/>
      <c r="B168" s="303"/>
      <c r="C168" s="101"/>
      <c r="D168" s="101"/>
      <c r="E168" s="304"/>
      <c r="F168" s="303"/>
      <c r="G168" s="887" t="str">
        <f t="shared" si="14"/>
        <v>Costi per materiali e beni di consumo</v>
      </c>
      <c r="H168" s="887"/>
      <c r="I168" s="887"/>
      <c r="J168" s="887"/>
      <c r="K168" s="887"/>
      <c r="L168" s="887"/>
      <c r="M168" s="887"/>
      <c r="N168" s="887"/>
      <c r="O168" s="887"/>
      <c r="P168" s="887"/>
      <c r="Q168" s="887"/>
      <c r="R168" s="887"/>
      <c r="S168" s="887"/>
      <c r="T168" s="887"/>
      <c r="U168" s="887"/>
      <c r="V168" s="887"/>
      <c r="W168" s="887"/>
      <c r="X168" s="887"/>
      <c r="Y168" s="887"/>
      <c r="Z168" s="887"/>
      <c r="AA168" s="887"/>
      <c r="AB168" s="887"/>
      <c r="AC168" s="887"/>
      <c r="AD168" s="887"/>
      <c r="AE168" s="887"/>
      <c r="AF168" s="887"/>
      <c r="AG168" s="887"/>
      <c r="AH168" s="887"/>
      <c r="AI168" s="887"/>
      <c r="AJ168" s="887"/>
      <c r="AK168" s="887"/>
      <c r="AL168" s="887"/>
      <c r="AM168" s="887"/>
      <c r="AN168" s="887"/>
      <c r="AO168" s="887"/>
      <c r="AP168" s="887"/>
      <c r="AQ168" s="887"/>
      <c r="AR168" s="887"/>
      <c r="AS168" s="303"/>
      <c r="AT168" s="303"/>
      <c r="AU168" s="303"/>
      <c r="AV168" s="303"/>
      <c r="AW168" s="303"/>
      <c r="AX168" s="303"/>
      <c r="AY168" s="303"/>
      <c r="AZ168" s="303"/>
      <c r="BA168" s="303"/>
      <c r="BB168" s="303"/>
      <c r="BC168" s="305"/>
      <c r="BD168" s="305"/>
      <c r="BE168" s="305"/>
      <c r="BF168" s="305"/>
      <c r="BG168" s="819">
        <f t="shared" si="15"/>
        <v>23000</v>
      </c>
      <c r="BH168" s="819"/>
      <c r="BI168" s="819"/>
      <c r="BJ168" s="819"/>
      <c r="BK168" s="819"/>
      <c r="BL168" s="819"/>
      <c r="BM168" s="819"/>
      <c r="BN168" s="819"/>
      <c r="BO168" s="819"/>
      <c r="BP168" s="306"/>
      <c r="BQ168" s="306"/>
      <c r="BR168" s="306"/>
      <c r="BS168" s="306"/>
      <c r="BT168" s="819">
        <f t="shared" si="16"/>
        <v>0</v>
      </c>
      <c r="BU168" s="819"/>
      <c r="BV168" s="819"/>
      <c r="BW168" s="819"/>
      <c r="BX168" s="819"/>
      <c r="BY168" s="819"/>
      <c r="BZ168" s="819"/>
      <c r="CA168" s="819"/>
      <c r="CB168" s="819"/>
      <c r="CC168" s="306"/>
      <c r="CD168" s="306"/>
      <c r="CE168" s="306"/>
      <c r="CF168" s="306"/>
      <c r="CG168" s="819">
        <f t="shared" si="17"/>
        <v>23000</v>
      </c>
      <c r="CH168" s="819"/>
      <c r="CI168" s="819"/>
      <c r="CJ168" s="819"/>
      <c r="CK168" s="819"/>
      <c r="CL168" s="819"/>
      <c r="CM168" s="819"/>
      <c r="CN168" s="819"/>
      <c r="CO168" s="819"/>
      <c r="CP168" s="307"/>
      <c r="CQ168" s="304"/>
      <c r="CR168" s="303"/>
      <c r="CS168" s="303"/>
      <c r="CT168" s="303"/>
      <c r="CU168" s="303"/>
      <c r="CV168" s="303"/>
      <c r="CW168" s="56"/>
      <c r="CX168" s="56"/>
      <c r="CY168" s="56"/>
      <c r="CZ168" s="56"/>
      <c r="DA168" s="56"/>
      <c r="DB168" s="56"/>
      <c r="DC168" s="56"/>
      <c r="DD168" s="56"/>
      <c r="DE168" s="56"/>
      <c r="DF168" s="303"/>
      <c r="DG168" s="303"/>
      <c r="DH168" s="303"/>
      <c r="DI168" s="303"/>
      <c r="DJ168" s="303"/>
      <c r="DK168" s="303"/>
      <c r="DL168" s="303"/>
      <c r="DM168" s="303"/>
      <c r="DN168" s="303"/>
      <c r="DO168" s="303"/>
      <c r="DP168" s="303"/>
      <c r="DQ168" s="134"/>
      <c r="DR168" s="134"/>
      <c r="DS168" s="308"/>
      <c r="DT168" s="308"/>
      <c r="DU168" s="308"/>
      <c r="DV168" s="308"/>
      <c r="DW168" s="308"/>
      <c r="DX168" s="308"/>
      <c r="DY168" s="308"/>
      <c r="DZ168" s="308"/>
      <c r="EA168" s="308"/>
      <c r="EB168" s="308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130"/>
      <c r="GE168" s="101"/>
      <c r="GF168" s="62"/>
      <c r="GG168" s="311"/>
      <c r="GH168" s="311"/>
      <c r="GI168" s="311"/>
      <c r="GJ168" s="311"/>
      <c r="GK168" s="311"/>
      <c r="GL168" s="148"/>
      <c r="GN168" s="46"/>
      <c r="GO168" s="46"/>
      <c r="GP168" s="46"/>
      <c r="GQ168" s="46"/>
      <c r="GR168" s="46"/>
      <c r="GS168" s="46"/>
      <c r="GT168" s="46"/>
      <c r="GU168" s="46"/>
    </row>
    <row r="169" spans="1:203" s="52" customFormat="1" ht="15" hidden="1">
      <c r="A169" s="514"/>
      <c r="B169" s="303"/>
      <c r="C169" s="101"/>
      <c r="D169" s="101"/>
      <c r="E169" s="304"/>
      <c r="F169" s="303"/>
      <c r="G169" s="887" t="str">
        <f t="shared" si="14"/>
        <v>Altri costi di esercizio</v>
      </c>
      <c r="H169" s="887"/>
      <c r="I169" s="887"/>
      <c r="J169" s="887"/>
      <c r="K169" s="887"/>
      <c r="L169" s="887"/>
      <c r="M169" s="887"/>
      <c r="N169" s="887"/>
      <c r="O169" s="887"/>
      <c r="P169" s="887"/>
      <c r="Q169" s="887"/>
      <c r="R169" s="887"/>
      <c r="S169" s="887"/>
      <c r="T169" s="887"/>
      <c r="U169" s="887"/>
      <c r="V169" s="887"/>
      <c r="W169" s="887"/>
      <c r="X169" s="887"/>
      <c r="Y169" s="887"/>
      <c r="Z169" s="887"/>
      <c r="AA169" s="887"/>
      <c r="AB169" s="887"/>
      <c r="AC169" s="887"/>
      <c r="AD169" s="887"/>
      <c r="AE169" s="887"/>
      <c r="AF169" s="887"/>
      <c r="AG169" s="887"/>
      <c r="AH169" s="887"/>
      <c r="AI169" s="887"/>
      <c r="AJ169" s="887"/>
      <c r="AK169" s="887"/>
      <c r="AL169" s="887"/>
      <c r="AM169" s="887"/>
      <c r="AN169" s="887"/>
      <c r="AO169" s="887"/>
      <c r="AP169" s="887"/>
      <c r="AQ169" s="887"/>
      <c r="AR169" s="887"/>
      <c r="AS169" s="303"/>
      <c r="AT169" s="303"/>
      <c r="AU169" s="303"/>
      <c r="AV169" s="303"/>
      <c r="AW169" s="303"/>
      <c r="AX169" s="303"/>
      <c r="AY169" s="303"/>
      <c r="AZ169" s="303"/>
      <c r="BA169" s="303"/>
      <c r="BB169" s="303"/>
      <c r="BC169" s="305"/>
      <c r="BD169" s="305"/>
      <c r="BE169" s="305"/>
      <c r="BF169" s="305"/>
      <c r="BG169" s="819">
        <f t="shared" si="15"/>
        <v>0</v>
      </c>
      <c r="BH169" s="819"/>
      <c r="BI169" s="819"/>
      <c r="BJ169" s="819"/>
      <c r="BK169" s="819"/>
      <c r="BL169" s="819"/>
      <c r="BM169" s="819"/>
      <c r="BN169" s="819"/>
      <c r="BO169" s="819"/>
      <c r="BP169" s="306"/>
      <c r="BQ169" s="306"/>
      <c r="BR169" s="306"/>
      <c r="BS169" s="306"/>
      <c r="BT169" s="819">
        <f t="shared" si="16"/>
        <v>0</v>
      </c>
      <c r="BU169" s="819"/>
      <c r="BV169" s="819"/>
      <c r="BW169" s="819"/>
      <c r="BX169" s="819"/>
      <c r="BY169" s="819"/>
      <c r="BZ169" s="819"/>
      <c r="CA169" s="819"/>
      <c r="CB169" s="819"/>
      <c r="CC169" s="306"/>
      <c r="CD169" s="306"/>
      <c r="CE169" s="306"/>
      <c r="CF169" s="306"/>
      <c r="CG169" s="819">
        <f t="shared" si="17"/>
        <v>0</v>
      </c>
      <c r="CH169" s="819"/>
      <c r="CI169" s="819"/>
      <c r="CJ169" s="819"/>
      <c r="CK169" s="819"/>
      <c r="CL169" s="819"/>
      <c r="CM169" s="819"/>
      <c r="CN169" s="819"/>
      <c r="CO169" s="819"/>
      <c r="CP169" s="307"/>
      <c r="CQ169" s="304"/>
      <c r="CR169" s="303"/>
      <c r="CS169" s="303"/>
      <c r="CT169" s="303"/>
      <c r="CU169" s="303"/>
      <c r="CV169" s="303"/>
      <c r="CW169" s="56"/>
      <c r="CX169" s="56"/>
      <c r="CY169" s="56"/>
      <c r="CZ169" s="56"/>
      <c r="DA169" s="56"/>
      <c r="DB169" s="56"/>
      <c r="DC169" s="56"/>
      <c r="DD169" s="56"/>
      <c r="DE169" s="56"/>
      <c r="DF169" s="303"/>
      <c r="DG169" s="303"/>
      <c r="DH169" s="303"/>
      <c r="DI169" s="303"/>
      <c r="DJ169" s="303"/>
      <c r="DK169" s="303"/>
      <c r="DL169" s="303"/>
      <c r="DM169" s="303"/>
      <c r="DN169" s="303"/>
      <c r="DO169" s="303"/>
      <c r="DP169" s="303"/>
      <c r="DQ169" s="134"/>
      <c r="DR169" s="134"/>
      <c r="DS169" s="308"/>
      <c r="DT169" s="308"/>
      <c r="DU169" s="308"/>
      <c r="DV169" s="308"/>
      <c r="DW169" s="308"/>
      <c r="DX169" s="308"/>
      <c r="DY169" s="308"/>
      <c r="DZ169" s="308"/>
      <c r="EA169" s="308"/>
      <c r="EB169" s="308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130"/>
      <c r="GE169" s="101"/>
      <c r="GF169" s="62"/>
      <c r="GG169" s="311"/>
      <c r="GH169" s="311"/>
      <c r="GI169" s="311"/>
      <c r="GJ169" s="311"/>
      <c r="GK169" s="311"/>
      <c r="GL169" s="148"/>
      <c r="GN169" s="46"/>
      <c r="GO169" s="46"/>
      <c r="GP169" s="46"/>
      <c r="GQ169" s="46"/>
      <c r="GR169" s="46"/>
      <c r="GS169" s="46"/>
      <c r="GT169" s="46"/>
      <c r="GU169" s="46"/>
    </row>
    <row r="170" spans="1:203" s="52" customFormat="1" ht="18" customHeight="1" hidden="1">
      <c r="A170" s="514"/>
      <c r="B170" s="303"/>
      <c r="C170" s="101"/>
      <c r="D170" s="101"/>
      <c r="E170" s="312"/>
      <c r="F170" s="313"/>
      <c r="G170" s="313"/>
      <c r="H170" s="313"/>
      <c r="I170" s="313"/>
      <c r="J170" s="313"/>
      <c r="K170" s="313"/>
      <c r="L170" s="313"/>
      <c r="M170" s="313"/>
      <c r="N170" s="313"/>
      <c r="O170" s="313"/>
      <c r="P170" s="313"/>
      <c r="Q170" s="313"/>
      <c r="R170" s="313"/>
      <c r="S170" s="313"/>
      <c r="T170" s="313"/>
      <c r="U170" s="313"/>
      <c r="V170" s="313"/>
      <c r="W170" s="313"/>
      <c r="X170" s="313"/>
      <c r="Y170" s="313"/>
      <c r="Z170" s="313"/>
      <c r="AA170" s="313"/>
      <c r="AB170" s="313"/>
      <c r="AC170" s="313"/>
      <c r="AD170" s="313"/>
      <c r="AE170" s="313"/>
      <c r="AF170" s="313"/>
      <c r="AG170" s="313"/>
      <c r="AH170" s="313"/>
      <c r="AI170" s="313"/>
      <c r="AJ170" s="313"/>
      <c r="AK170" s="313"/>
      <c r="AL170" s="313"/>
      <c r="AM170" s="313"/>
      <c r="AN170" s="313"/>
      <c r="AO170" s="313"/>
      <c r="AP170" s="313"/>
      <c r="AQ170" s="313"/>
      <c r="AR170" s="313"/>
      <c r="AS170" s="313"/>
      <c r="AT170" s="313"/>
      <c r="AU170" s="313"/>
      <c r="AV170" s="56"/>
      <c r="AW170" s="884" t="s">
        <v>29</v>
      </c>
      <c r="AX170" s="884"/>
      <c r="AY170" s="884"/>
      <c r="AZ170" s="884"/>
      <c r="BA170" s="884"/>
      <c r="BB170" s="884"/>
      <c r="BC170" s="884"/>
      <c r="BD170" s="884"/>
      <c r="BE170" s="884"/>
      <c r="BF170" s="139"/>
      <c r="BG170" s="785">
        <f>SUM(BG163:BO169)</f>
        <v>81000</v>
      </c>
      <c r="BH170" s="823"/>
      <c r="BI170" s="823"/>
      <c r="BJ170" s="823"/>
      <c r="BK170" s="823"/>
      <c r="BL170" s="823"/>
      <c r="BM170" s="823"/>
      <c r="BN170" s="823"/>
      <c r="BO170" s="823"/>
      <c r="BP170" s="306"/>
      <c r="BQ170" s="306"/>
      <c r="BR170" s="306"/>
      <c r="BS170" s="306"/>
      <c r="BT170" s="785">
        <f>SUM(BT163:CB169)</f>
        <v>0</v>
      </c>
      <c r="BU170" s="785"/>
      <c r="BV170" s="785"/>
      <c r="BW170" s="785"/>
      <c r="BX170" s="785"/>
      <c r="BY170" s="785"/>
      <c r="BZ170" s="785"/>
      <c r="CA170" s="785"/>
      <c r="CB170" s="785"/>
      <c r="CC170" s="314"/>
      <c r="CD170" s="314"/>
      <c r="CE170" s="314"/>
      <c r="CF170" s="314"/>
      <c r="CG170" s="785">
        <f>SUM(CG163:CO169)</f>
        <v>81000</v>
      </c>
      <c r="CH170" s="785"/>
      <c r="CI170" s="785"/>
      <c r="CJ170" s="785"/>
      <c r="CK170" s="785"/>
      <c r="CL170" s="785"/>
      <c r="CM170" s="785"/>
      <c r="CN170" s="785"/>
      <c r="CO170" s="785"/>
      <c r="CP170" s="315"/>
      <c r="CQ170" s="304"/>
      <c r="CR170" s="303"/>
      <c r="CS170" s="303"/>
      <c r="CT170" s="303"/>
      <c r="CU170" s="303"/>
      <c r="CV170" s="303"/>
      <c r="CW170" s="56"/>
      <c r="CX170" s="56"/>
      <c r="CY170" s="56"/>
      <c r="CZ170" s="56"/>
      <c r="DA170" s="56"/>
      <c r="DB170" s="56"/>
      <c r="DC170" s="56"/>
      <c r="DD170" s="56"/>
      <c r="DE170" s="56"/>
      <c r="DF170" s="303"/>
      <c r="DG170" s="303"/>
      <c r="DH170" s="303"/>
      <c r="DI170" s="303"/>
      <c r="DJ170" s="303"/>
      <c r="DK170" s="303"/>
      <c r="DL170" s="303"/>
      <c r="DM170" s="303"/>
      <c r="DN170" s="303"/>
      <c r="DO170" s="303"/>
      <c r="DP170" s="303"/>
      <c r="DQ170" s="316"/>
      <c r="DR170" s="316"/>
      <c r="DS170" s="308"/>
      <c r="DT170" s="308"/>
      <c r="DU170" s="308"/>
      <c r="DV170" s="308"/>
      <c r="DW170" s="308"/>
      <c r="DX170" s="308"/>
      <c r="DY170" s="308"/>
      <c r="DZ170" s="308"/>
      <c r="EA170" s="308"/>
      <c r="EB170" s="308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130"/>
      <c r="GE170" s="101"/>
      <c r="GF170" s="62"/>
      <c r="GG170" s="311"/>
      <c r="GH170" s="311"/>
      <c r="GI170" s="311"/>
      <c r="GJ170" s="311"/>
      <c r="GK170" s="311"/>
      <c r="GL170" s="148"/>
      <c r="GN170" s="46"/>
      <c r="GO170" s="46"/>
      <c r="GP170" s="46"/>
      <c r="GQ170" s="46"/>
      <c r="GR170" s="46"/>
      <c r="GS170" s="46"/>
      <c r="GT170" s="46"/>
      <c r="GU170" s="46"/>
    </row>
    <row r="171" spans="1:203" s="52" customFormat="1" ht="15" hidden="1">
      <c r="A171" s="514"/>
      <c r="B171" s="303"/>
      <c r="C171" s="101"/>
      <c r="D171" s="101"/>
      <c r="E171" s="888" t="s">
        <v>0</v>
      </c>
      <c r="F171" s="889"/>
      <c r="G171" s="889"/>
      <c r="H171" s="889"/>
      <c r="I171" s="889"/>
      <c r="J171" s="889"/>
      <c r="K171" s="889"/>
      <c r="L171" s="889"/>
      <c r="M171" s="889"/>
      <c r="N171" s="889"/>
      <c r="O171" s="889"/>
      <c r="P171" s="889"/>
      <c r="Q171" s="889"/>
      <c r="R171" s="889"/>
      <c r="S171" s="889"/>
      <c r="T171" s="889"/>
      <c r="U171" s="889"/>
      <c r="V171" s="889"/>
      <c r="W171" s="889"/>
      <c r="X171" s="889"/>
      <c r="Y171" s="889"/>
      <c r="Z171" s="889"/>
      <c r="AA171" s="889"/>
      <c r="AB171" s="889"/>
      <c r="AC171" s="889"/>
      <c r="AD171" s="889"/>
      <c r="AE171" s="889"/>
      <c r="AF171" s="889"/>
      <c r="AG171" s="889"/>
      <c r="AH171" s="889"/>
      <c r="AI171" s="889"/>
      <c r="AJ171" s="889"/>
      <c r="AK171" s="232"/>
      <c r="AL171" s="232"/>
      <c r="AM171" s="232"/>
      <c r="AN171" s="232"/>
      <c r="AO171" s="232"/>
      <c r="AP171" s="232"/>
      <c r="AQ171" s="232"/>
      <c r="AR171" s="232"/>
      <c r="AS171" s="232"/>
      <c r="AT171" s="232"/>
      <c r="AU171" s="232"/>
      <c r="AV171" s="303"/>
      <c r="AW171" s="303"/>
      <c r="AX171" s="303"/>
      <c r="AY171" s="303"/>
      <c r="AZ171" s="303"/>
      <c r="BA171" s="303"/>
      <c r="BB171" s="303"/>
      <c r="BC171" s="303"/>
      <c r="BD171" s="303"/>
      <c r="BE171" s="303"/>
      <c r="BF171" s="303"/>
      <c r="BG171" s="306"/>
      <c r="BH171" s="306"/>
      <c r="BI171" s="306"/>
      <c r="BJ171" s="306"/>
      <c r="BK171" s="306"/>
      <c r="BL171" s="306"/>
      <c r="BM171" s="306"/>
      <c r="BN171" s="824"/>
      <c r="BO171" s="824"/>
      <c r="BP171" s="306"/>
      <c r="BQ171" s="306"/>
      <c r="BR171" s="306"/>
      <c r="BS171" s="306"/>
      <c r="BT171" s="820"/>
      <c r="BU171" s="821"/>
      <c r="BV171" s="821"/>
      <c r="BW171" s="821"/>
      <c r="BX171" s="821"/>
      <c r="BY171" s="821"/>
      <c r="BZ171" s="821"/>
      <c r="CA171" s="821"/>
      <c r="CB171" s="822"/>
      <c r="CC171" s="306"/>
      <c r="CD171" s="306"/>
      <c r="CE171" s="306"/>
      <c r="CF171" s="306"/>
      <c r="CG171" s="790">
        <f>SUM(BT171)</f>
        <v>0</v>
      </c>
      <c r="CH171" s="790"/>
      <c r="CI171" s="790"/>
      <c r="CJ171" s="790"/>
      <c r="CK171" s="790"/>
      <c r="CL171" s="790"/>
      <c r="CM171" s="790"/>
      <c r="CN171" s="790"/>
      <c r="CO171" s="790"/>
      <c r="CP171" s="305"/>
      <c r="CQ171" s="304"/>
      <c r="CR171" s="976"/>
      <c r="CS171" s="976"/>
      <c r="CT171" s="976"/>
      <c r="CU171" s="976"/>
      <c r="CV171" s="976"/>
      <c r="CW171" s="976"/>
      <c r="CX171" s="976"/>
      <c r="CY171" s="976"/>
      <c r="CZ171" s="976"/>
      <c r="DA171" s="976"/>
      <c r="DB171" s="976"/>
      <c r="DC171" s="976"/>
      <c r="DD171" s="976"/>
      <c r="DE171" s="976"/>
      <c r="DF171" s="976"/>
      <c r="DG171" s="976"/>
      <c r="DH171" s="976"/>
      <c r="DI171" s="976"/>
      <c r="DJ171" s="976"/>
      <c r="DK171" s="976"/>
      <c r="DL171" s="976"/>
      <c r="DM171" s="976"/>
      <c r="DN171" s="976"/>
      <c r="DO171" s="976"/>
      <c r="DP171" s="976"/>
      <c r="DQ171" s="976"/>
      <c r="DR171" s="976"/>
      <c r="DS171" s="976"/>
      <c r="DT171" s="976"/>
      <c r="DU171" s="976"/>
      <c r="DV171" s="976"/>
      <c r="DW171" s="976"/>
      <c r="DX171" s="976"/>
      <c r="DY171" s="976"/>
      <c r="DZ171" s="308"/>
      <c r="EA171" s="308"/>
      <c r="EB171" s="308"/>
      <c r="EC171" s="308"/>
      <c r="ED171" s="308"/>
      <c r="EE171" s="308"/>
      <c r="EF171" s="308"/>
      <c r="EG171" s="308"/>
      <c r="EH171" s="308"/>
      <c r="EI171" s="309"/>
      <c r="EJ171" s="309"/>
      <c r="EK171" s="309"/>
      <c r="EL171" s="303"/>
      <c r="EM171" s="303"/>
      <c r="EN171" s="303"/>
      <c r="EO171" s="303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130"/>
      <c r="GD171" s="101"/>
      <c r="GE171" s="62"/>
      <c r="GF171" s="311"/>
      <c r="GG171" s="311"/>
      <c r="GH171" s="311"/>
      <c r="GI171" s="311"/>
      <c r="GJ171" s="311"/>
      <c r="GK171" s="311"/>
      <c r="GL171" s="148"/>
      <c r="GN171" s="46"/>
      <c r="GO171" s="46"/>
      <c r="GP171" s="46"/>
      <c r="GQ171" s="46"/>
      <c r="GR171" s="46"/>
      <c r="GS171" s="46"/>
      <c r="GT171" s="46"/>
      <c r="GU171" s="46"/>
    </row>
    <row r="172" spans="1:203" s="52" customFormat="1" ht="15" hidden="1">
      <c r="A172" s="514"/>
      <c r="B172" s="303"/>
      <c r="C172" s="101"/>
      <c r="D172" s="101"/>
      <c r="E172" s="888" t="s">
        <v>3</v>
      </c>
      <c r="F172" s="889"/>
      <c r="G172" s="889"/>
      <c r="H172" s="889"/>
      <c r="I172" s="889"/>
      <c r="J172" s="889"/>
      <c r="K172" s="889"/>
      <c r="L172" s="889"/>
      <c r="M172" s="889"/>
      <c r="N172" s="889"/>
      <c r="O172" s="889"/>
      <c r="P172" s="889"/>
      <c r="Q172" s="889"/>
      <c r="R172" s="889"/>
      <c r="S172" s="889"/>
      <c r="T172" s="889"/>
      <c r="U172" s="889"/>
      <c r="V172" s="889"/>
      <c r="W172" s="889"/>
      <c r="X172" s="889"/>
      <c r="Y172" s="889"/>
      <c r="Z172" s="889"/>
      <c r="AA172" s="889"/>
      <c r="AB172" s="889"/>
      <c r="AC172" s="889"/>
      <c r="AD172" s="889"/>
      <c r="AE172" s="889"/>
      <c r="AF172" s="889"/>
      <c r="AG172" s="889"/>
      <c r="AH172" s="889"/>
      <c r="AI172" s="889"/>
      <c r="AJ172" s="889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2"/>
      <c r="AU172" s="232"/>
      <c r="AV172" s="303"/>
      <c r="AW172" s="303"/>
      <c r="AX172" s="303"/>
      <c r="AY172" s="303"/>
      <c r="AZ172" s="303"/>
      <c r="BA172" s="303"/>
      <c r="BB172" s="303"/>
      <c r="BC172" s="303"/>
      <c r="BD172" s="303"/>
      <c r="BE172" s="303"/>
      <c r="BF172" s="303"/>
      <c r="BG172" s="306"/>
      <c r="BH172" s="306"/>
      <c r="BI172" s="306"/>
      <c r="BJ172" s="306"/>
      <c r="BK172" s="306"/>
      <c r="BL172" s="306"/>
      <c r="BM172" s="306"/>
      <c r="BN172" s="824"/>
      <c r="BO172" s="824"/>
      <c r="BP172" s="306"/>
      <c r="BQ172" s="306"/>
      <c r="BR172" s="306"/>
      <c r="BS172" s="306"/>
      <c r="BT172" s="820">
        <v>0</v>
      </c>
      <c r="BU172" s="821"/>
      <c r="BV172" s="821"/>
      <c r="BW172" s="821"/>
      <c r="BX172" s="821"/>
      <c r="BY172" s="821"/>
      <c r="BZ172" s="821"/>
      <c r="CA172" s="821"/>
      <c r="CB172" s="822"/>
      <c r="CC172" s="306"/>
      <c r="CD172" s="306"/>
      <c r="CE172" s="306"/>
      <c r="CF172" s="306"/>
      <c r="CG172" s="790">
        <f>SUM(BT172)</f>
        <v>0</v>
      </c>
      <c r="CH172" s="790"/>
      <c r="CI172" s="790"/>
      <c r="CJ172" s="790"/>
      <c r="CK172" s="790"/>
      <c r="CL172" s="790"/>
      <c r="CM172" s="790"/>
      <c r="CN172" s="790"/>
      <c r="CO172" s="790"/>
      <c r="CP172" s="305"/>
      <c r="CQ172" s="304"/>
      <c r="CR172" s="303"/>
      <c r="CS172" s="112"/>
      <c r="CT172" s="112"/>
      <c r="CU172" s="112"/>
      <c r="CV172" s="44"/>
      <c r="CW172" s="44"/>
      <c r="CX172" s="44"/>
      <c r="CY172" s="44"/>
      <c r="CZ172" s="44"/>
      <c r="DA172" s="44"/>
      <c r="DB172" s="44"/>
      <c r="DC172" s="44"/>
      <c r="DD172" s="44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318"/>
      <c r="DS172" s="318"/>
      <c r="DT172" s="318"/>
      <c r="DU172" s="318"/>
      <c r="DV172" s="318"/>
      <c r="DW172" s="318"/>
      <c r="DX172" s="318"/>
      <c r="DY172" s="308"/>
      <c r="DZ172" s="308"/>
      <c r="EA172" s="308"/>
      <c r="EB172" s="308"/>
      <c r="EC172" s="308"/>
      <c r="ED172" s="308"/>
      <c r="EE172" s="308"/>
      <c r="EF172" s="308"/>
      <c r="EG172" s="308"/>
      <c r="EH172" s="308"/>
      <c r="EI172" s="309"/>
      <c r="EJ172" s="309"/>
      <c r="EK172" s="309"/>
      <c r="EL172" s="303"/>
      <c r="EM172" s="303"/>
      <c r="EN172" s="303"/>
      <c r="EO172" s="303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656"/>
      <c r="GD172" s="101"/>
      <c r="GE172" s="62"/>
      <c r="GF172" s="311"/>
      <c r="GG172" s="311"/>
      <c r="GH172" s="311"/>
      <c r="GI172" s="311"/>
      <c r="GJ172" s="311"/>
      <c r="GK172" s="311"/>
      <c r="GL172" s="148"/>
      <c r="GN172" s="46"/>
      <c r="GO172" s="46"/>
      <c r="GP172" s="46"/>
      <c r="GQ172" s="46"/>
      <c r="GR172" s="46"/>
      <c r="GS172" s="46"/>
      <c r="GT172" s="46"/>
      <c r="GU172" s="46"/>
    </row>
    <row r="173" spans="1:203" s="52" customFormat="1" ht="15" hidden="1">
      <c r="A173" s="514"/>
      <c r="B173" s="303"/>
      <c r="C173" s="101"/>
      <c r="D173" s="101"/>
      <c r="E173" s="888" t="s">
        <v>35</v>
      </c>
      <c r="F173" s="889"/>
      <c r="G173" s="889"/>
      <c r="H173" s="889"/>
      <c r="I173" s="889"/>
      <c r="J173" s="889"/>
      <c r="K173" s="889"/>
      <c r="L173" s="889"/>
      <c r="M173" s="889"/>
      <c r="N173" s="889"/>
      <c r="O173" s="889"/>
      <c r="P173" s="889"/>
      <c r="Q173" s="889"/>
      <c r="R173" s="889"/>
      <c r="S173" s="889"/>
      <c r="T173" s="889"/>
      <c r="U173" s="889"/>
      <c r="V173" s="889"/>
      <c r="W173" s="889"/>
      <c r="X173" s="889"/>
      <c r="Y173" s="889"/>
      <c r="Z173" s="889"/>
      <c r="AA173" s="889"/>
      <c r="AB173" s="889"/>
      <c r="AC173" s="889"/>
      <c r="AD173" s="889"/>
      <c r="AE173" s="889"/>
      <c r="AF173" s="889"/>
      <c r="AG173" s="889"/>
      <c r="AH173" s="889"/>
      <c r="AI173" s="889"/>
      <c r="AJ173" s="889"/>
      <c r="AK173" s="232"/>
      <c r="AL173" s="232"/>
      <c r="AM173" s="232"/>
      <c r="AN173" s="232"/>
      <c r="AO173" s="232"/>
      <c r="AP173" s="232"/>
      <c r="AQ173" s="232"/>
      <c r="AR173" s="232"/>
      <c r="AS173" s="232"/>
      <c r="AT173" s="232"/>
      <c r="AU173" s="232"/>
      <c r="AV173" s="303"/>
      <c r="AW173" s="303"/>
      <c r="AX173" s="303"/>
      <c r="AY173" s="319"/>
      <c r="AZ173" s="303"/>
      <c r="BA173" s="303"/>
      <c r="BB173" s="303"/>
      <c r="BC173" s="303"/>
      <c r="BD173" s="303"/>
      <c r="BE173" s="303"/>
      <c r="BF173" s="303"/>
      <c r="BG173" s="306"/>
      <c r="BH173" s="306"/>
      <c r="BI173" s="306"/>
      <c r="BJ173" s="306"/>
      <c r="BK173" s="306"/>
      <c r="BL173" s="306"/>
      <c r="BM173" s="306"/>
      <c r="BN173" s="824"/>
      <c r="BO173" s="824"/>
      <c r="BP173" s="306"/>
      <c r="BQ173" s="306"/>
      <c r="BR173" s="306"/>
      <c r="BS173" s="306"/>
      <c r="BT173" s="820">
        <v>0</v>
      </c>
      <c r="BU173" s="821"/>
      <c r="BV173" s="821"/>
      <c r="BW173" s="821"/>
      <c r="BX173" s="821"/>
      <c r="BY173" s="821"/>
      <c r="BZ173" s="821"/>
      <c r="CA173" s="821"/>
      <c r="CB173" s="822"/>
      <c r="CC173" s="306"/>
      <c r="CD173" s="306"/>
      <c r="CE173" s="306"/>
      <c r="CF173" s="306"/>
      <c r="CG173" s="790">
        <f>SUM(BT173)</f>
        <v>0</v>
      </c>
      <c r="CH173" s="790"/>
      <c r="CI173" s="790"/>
      <c r="CJ173" s="790"/>
      <c r="CK173" s="790"/>
      <c r="CL173" s="790"/>
      <c r="CM173" s="790"/>
      <c r="CN173" s="790"/>
      <c r="CO173" s="790"/>
      <c r="CP173" s="305"/>
      <c r="CQ173" s="304"/>
      <c r="CR173" s="303"/>
      <c r="CS173" s="303"/>
      <c r="CT173" s="303"/>
      <c r="CU173" s="303"/>
      <c r="CV173" s="303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  <c r="GF173" s="56"/>
      <c r="GG173" s="56"/>
      <c r="GH173" s="56"/>
      <c r="GI173" s="56"/>
      <c r="GJ173" s="56"/>
      <c r="GK173" s="56"/>
      <c r="GL173" s="148"/>
      <c r="GN173" s="46"/>
      <c r="GO173" s="46"/>
      <c r="GP173" s="46"/>
      <c r="GQ173" s="46"/>
      <c r="GR173" s="46"/>
      <c r="GS173" s="46"/>
      <c r="GT173" s="46"/>
      <c r="GU173" s="46"/>
    </row>
    <row r="174" spans="1:203" s="52" customFormat="1" ht="15.75" customHeight="1" hidden="1">
      <c r="A174" s="514"/>
      <c r="B174" s="303"/>
      <c r="C174" s="101"/>
      <c r="D174" s="101"/>
      <c r="E174" s="231"/>
      <c r="F174" s="232"/>
      <c r="G174" s="232"/>
      <c r="H174" s="232"/>
      <c r="I174" s="232"/>
      <c r="J174" s="232"/>
      <c r="K174" s="232"/>
      <c r="L174" s="232"/>
      <c r="M174" s="232"/>
      <c r="N174" s="232"/>
      <c r="O174" s="232"/>
      <c r="P174" s="232"/>
      <c r="Q174" s="232"/>
      <c r="R174" s="232"/>
      <c r="S174" s="232"/>
      <c r="T174" s="232"/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F174" s="232"/>
      <c r="AG174" s="232"/>
      <c r="AH174" s="232"/>
      <c r="AI174" s="232"/>
      <c r="AJ174" s="232"/>
      <c r="AK174" s="232"/>
      <c r="AL174" s="232"/>
      <c r="AM174" s="232"/>
      <c r="AN174" s="232"/>
      <c r="AO174" s="232"/>
      <c r="AP174" s="232"/>
      <c r="AQ174" s="232"/>
      <c r="AR174" s="232"/>
      <c r="AS174" s="232"/>
      <c r="AT174" s="232"/>
      <c r="AU174" s="232"/>
      <c r="AV174" s="303"/>
      <c r="AW174" s="884" t="s">
        <v>8</v>
      </c>
      <c r="AX174" s="884"/>
      <c r="AY174" s="884"/>
      <c r="AZ174" s="884"/>
      <c r="BA174" s="884"/>
      <c r="BB174" s="884"/>
      <c r="BC174" s="884"/>
      <c r="BD174" s="884"/>
      <c r="BE174" s="884"/>
      <c r="BF174" s="303"/>
      <c r="BG174" s="785">
        <f>SUM(BG170:BO173)</f>
        <v>81000</v>
      </c>
      <c r="BH174" s="823"/>
      <c r="BI174" s="823"/>
      <c r="BJ174" s="823"/>
      <c r="BK174" s="823"/>
      <c r="BL174" s="823"/>
      <c r="BM174" s="823"/>
      <c r="BN174" s="823"/>
      <c r="BO174" s="823"/>
      <c r="BP174" s="306"/>
      <c r="BQ174" s="306"/>
      <c r="BR174" s="306"/>
      <c r="BS174" s="306"/>
      <c r="BT174" s="785">
        <f>SUM(BT170:CB173)</f>
        <v>0</v>
      </c>
      <c r="BU174" s="785"/>
      <c r="BV174" s="785"/>
      <c r="BW174" s="785"/>
      <c r="BX174" s="785"/>
      <c r="BY174" s="785"/>
      <c r="BZ174" s="785"/>
      <c r="CA174" s="785"/>
      <c r="CB174" s="785"/>
      <c r="CC174" s="306"/>
      <c r="CD174" s="306"/>
      <c r="CE174" s="306"/>
      <c r="CF174" s="306"/>
      <c r="CG174" s="785">
        <f>SUM(CG170:CO173)</f>
        <v>81000</v>
      </c>
      <c r="CH174" s="785"/>
      <c r="CI174" s="785"/>
      <c r="CJ174" s="785"/>
      <c r="CK174" s="785"/>
      <c r="CL174" s="785"/>
      <c r="CM174" s="785"/>
      <c r="CN174" s="785"/>
      <c r="CO174" s="785"/>
      <c r="CP174" s="320"/>
      <c r="CQ174" s="304"/>
      <c r="CR174" s="303"/>
      <c r="CS174" s="303"/>
      <c r="CT174" s="303"/>
      <c r="CU174" s="303"/>
      <c r="CV174" s="303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  <c r="GF174" s="56"/>
      <c r="GG174" s="56"/>
      <c r="GH174" s="56"/>
      <c r="GI174" s="56"/>
      <c r="GJ174" s="56"/>
      <c r="GK174" s="56"/>
      <c r="GL174" s="148"/>
      <c r="GN174" s="46"/>
      <c r="GO174" s="46"/>
      <c r="GP174" s="46"/>
      <c r="GQ174" s="46"/>
      <c r="GR174" s="46"/>
      <c r="GS174" s="46"/>
      <c r="GT174" s="46"/>
      <c r="GU174" s="46"/>
    </row>
    <row r="175" spans="1:203" s="288" customFormat="1" ht="15.75" customHeight="1" hidden="1">
      <c r="A175" s="514"/>
      <c r="B175" s="279"/>
      <c r="C175" s="101"/>
      <c r="D175" s="101"/>
      <c r="E175" s="10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296"/>
      <c r="AM175" s="296"/>
      <c r="AN175" s="296"/>
      <c r="AO175" s="296"/>
      <c r="AP175" s="296"/>
      <c r="AQ175" s="296"/>
      <c r="AR175" s="296"/>
      <c r="AS175" s="296"/>
      <c r="AT175" s="296"/>
      <c r="AU175" s="296"/>
      <c r="AV175" s="279"/>
      <c r="AW175" s="279"/>
      <c r="AX175" s="279"/>
      <c r="AY175" s="319"/>
      <c r="AZ175" s="279"/>
      <c r="BA175" s="279"/>
      <c r="BB175" s="279"/>
      <c r="BC175" s="279"/>
      <c r="BD175" s="279"/>
      <c r="BE175" s="279"/>
      <c r="BF175" s="279"/>
      <c r="BG175" s="306"/>
      <c r="BH175" s="306"/>
      <c r="BI175" s="306"/>
      <c r="BJ175" s="306"/>
      <c r="BK175" s="306"/>
      <c r="BL175" s="306"/>
      <c r="BM175" s="306"/>
      <c r="BN175" s="317"/>
      <c r="BO175" s="317"/>
      <c r="BP175" s="306"/>
      <c r="BQ175" s="306"/>
      <c r="BR175" s="306"/>
      <c r="BS175" s="306"/>
      <c r="BT175" s="321"/>
      <c r="BU175" s="321"/>
      <c r="BV175" s="321"/>
      <c r="BW175" s="321"/>
      <c r="BX175" s="321"/>
      <c r="BY175" s="321"/>
      <c r="BZ175" s="321"/>
      <c r="CA175" s="321"/>
      <c r="CB175" s="321"/>
      <c r="CC175" s="306"/>
      <c r="CD175" s="306"/>
      <c r="CE175" s="306"/>
      <c r="CF175" s="306"/>
      <c r="CG175" s="317"/>
      <c r="CH175" s="317"/>
      <c r="CI175" s="317"/>
      <c r="CJ175" s="317"/>
      <c r="CK175" s="317"/>
      <c r="CL175" s="317"/>
      <c r="CM175" s="317"/>
      <c r="CN175" s="317"/>
      <c r="CO175" s="317"/>
      <c r="CP175" s="320"/>
      <c r="CQ175" s="295"/>
      <c r="CR175" s="279"/>
      <c r="CS175" s="279"/>
      <c r="CT175" s="303"/>
      <c r="CU175" s="303"/>
      <c r="CV175" s="303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  <c r="EO175" s="283"/>
      <c r="EP175" s="283"/>
      <c r="EQ175" s="283"/>
      <c r="ER175" s="283"/>
      <c r="ES175" s="283"/>
      <c r="ET175" s="283"/>
      <c r="EU175" s="283"/>
      <c r="EV175" s="283"/>
      <c r="EW175" s="283"/>
      <c r="EX175" s="283"/>
      <c r="EY175" s="283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3"/>
      <c r="FQ175" s="283"/>
      <c r="FR175" s="283"/>
      <c r="FS175" s="283"/>
      <c r="FT175" s="283"/>
      <c r="FU175" s="283"/>
      <c r="FV175" s="283"/>
      <c r="FW175" s="283"/>
      <c r="FX175" s="283"/>
      <c r="FY175" s="283"/>
      <c r="FZ175" s="283"/>
      <c r="GA175" s="283"/>
      <c r="GB175" s="283"/>
      <c r="GC175" s="283"/>
      <c r="GD175" s="283"/>
      <c r="GE175" s="283"/>
      <c r="GF175" s="283"/>
      <c r="GG175" s="283"/>
      <c r="GH175" s="283"/>
      <c r="GI175" s="283"/>
      <c r="GJ175" s="283"/>
      <c r="GK175" s="283"/>
      <c r="GL175" s="148"/>
      <c r="GN175" s="90"/>
      <c r="GO175" s="90"/>
      <c r="GP175" s="90"/>
      <c r="GQ175" s="90"/>
      <c r="GR175" s="90"/>
      <c r="GS175" s="90"/>
      <c r="GT175" s="90"/>
      <c r="GU175" s="90"/>
    </row>
    <row r="176" spans="1:203" s="52" customFormat="1" ht="20.25" customHeight="1" hidden="1">
      <c r="A176" s="514"/>
      <c r="B176" s="303"/>
      <c r="C176" s="101"/>
      <c r="D176" s="101"/>
      <c r="E176" s="888" t="s">
        <v>40</v>
      </c>
      <c r="F176" s="889"/>
      <c r="G176" s="889"/>
      <c r="H176" s="889"/>
      <c r="I176" s="889"/>
      <c r="J176" s="889"/>
      <c r="K176" s="889"/>
      <c r="L176" s="889"/>
      <c r="M176" s="889"/>
      <c r="N176" s="889"/>
      <c r="O176" s="889"/>
      <c r="P176" s="889"/>
      <c r="Q176" s="889"/>
      <c r="R176" s="889"/>
      <c r="S176" s="889"/>
      <c r="T176" s="889"/>
      <c r="U176" s="889"/>
      <c r="V176" s="889"/>
      <c r="W176" s="889"/>
      <c r="X176" s="889"/>
      <c r="Y176" s="889"/>
      <c r="Z176" s="889"/>
      <c r="AA176" s="889"/>
      <c r="AB176" s="889"/>
      <c r="AC176" s="889"/>
      <c r="AD176" s="889"/>
      <c r="AE176" s="889"/>
      <c r="AF176" s="889"/>
      <c r="AG176" s="889"/>
      <c r="AH176" s="889"/>
      <c r="AI176" s="889"/>
      <c r="AJ176" s="889"/>
      <c r="AK176" s="232"/>
      <c r="AL176" s="232"/>
      <c r="AM176" s="232"/>
      <c r="AN176" s="232"/>
      <c r="AO176" s="232"/>
      <c r="AP176" s="232"/>
      <c r="AQ176" s="232"/>
      <c r="AR176" s="232"/>
      <c r="AS176" s="232"/>
      <c r="AT176" s="232"/>
      <c r="AU176" s="232"/>
      <c r="AV176" s="232"/>
      <c r="AW176" s="1325">
        <f>IF(CG45&gt;CR65+DA65,0,CG45)</f>
        <v>0</v>
      </c>
      <c r="AX176" s="1326"/>
      <c r="AY176" s="1326"/>
      <c r="AZ176" s="1326"/>
      <c r="BA176" s="1326"/>
      <c r="BB176" s="1326"/>
      <c r="BC176" s="1326"/>
      <c r="BD176" s="1326"/>
      <c r="BE176" s="1327"/>
      <c r="BF176" s="303"/>
      <c r="BG176" s="173"/>
      <c r="BH176" s="173"/>
      <c r="BI176" s="173"/>
      <c r="BJ176" s="173"/>
      <c r="BK176" s="173"/>
      <c r="BL176" s="173"/>
      <c r="BM176" s="173"/>
      <c r="BN176" s="173"/>
      <c r="BO176" s="173"/>
      <c r="BP176" s="173"/>
      <c r="BQ176" s="173"/>
      <c r="BR176" s="173"/>
      <c r="BS176" s="173"/>
      <c r="BT176" s="173"/>
      <c r="BU176" s="173"/>
      <c r="BV176" s="173"/>
      <c r="BW176" s="173"/>
      <c r="BX176" s="173"/>
      <c r="BY176" s="173"/>
      <c r="BZ176" s="173"/>
      <c r="CA176" s="173"/>
      <c r="CB176" s="173"/>
      <c r="CC176" s="322"/>
      <c r="CD176" s="322"/>
      <c r="CE176" s="322"/>
      <c r="CF176" s="322"/>
      <c r="CG176" s="786">
        <f>AW176</f>
        <v>0</v>
      </c>
      <c r="CH176" s="786"/>
      <c r="CI176" s="786"/>
      <c r="CJ176" s="786"/>
      <c r="CK176" s="786"/>
      <c r="CL176" s="786"/>
      <c r="CM176" s="786"/>
      <c r="CN176" s="786"/>
      <c r="CO176" s="786"/>
      <c r="CP176" s="305"/>
      <c r="CQ176" s="304"/>
      <c r="CR176" s="303"/>
      <c r="CS176" s="303"/>
      <c r="CT176" s="303"/>
      <c r="CU176" s="303"/>
      <c r="CV176" s="303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  <c r="GF176" s="56"/>
      <c r="GG176" s="56"/>
      <c r="GH176" s="56"/>
      <c r="GI176" s="56"/>
      <c r="GJ176" s="56"/>
      <c r="GK176" s="56"/>
      <c r="GL176" s="148"/>
      <c r="GN176" s="46"/>
      <c r="GO176" s="46"/>
      <c r="GP176" s="46"/>
      <c r="GQ176" s="46"/>
      <c r="GR176" s="46"/>
      <c r="GS176" s="46"/>
      <c r="GT176" s="46"/>
      <c r="GU176" s="46"/>
    </row>
    <row r="177" spans="1:204" s="288" customFormat="1" ht="21.75" customHeight="1" hidden="1">
      <c r="A177" s="514"/>
      <c r="B177" s="279"/>
      <c r="C177" s="101"/>
      <c r="D177" s="101"/>
      <c r="E177" s="888" t="s">
        <v>34</v>
      </c>
      <c r="F177" s="889"/>
      <c r="G177" s="889"/>
      <c r="H177" s="889"/>
      <c r="I177" s="889"/>
      <c r="J177" s="889"/>
      <c r="K177" s="889"/>
      <c r="L177" s="889"/>
      <c r="M177" s="889"/>
      <c r="N177" s="889"/>
      <c r="O177" s="889"/>
      <c r="P177" s="889"/>
      <c r="Q177" s="889"/>
      <c r="R177" s="889"/>
      <c r="S177" s="889"/>
      <c r="T177" s="889"/>
      <c r="U177" s="889"/>
      <c r="V177" s="889"/>
      <c r="W177" s="889"/>
      <c r="X177" s="889"/>
      <c r="Y177" s="889"/>
      <c r="Z177" s="889"/>
      <c r="AA177" s="889"/>
      <c r="AB177" s="889"/>
      <c r="AC177" s="889"/>
      <c r="AD177" s="889"/>
      <c r="AE177" s="889"/>
      <c r="AF177" s="889"/>
      <c r="AG177" s="889"/>
      <c r="AH177" s="889"/>
      <c r="AI177" s="889"/>
      <c r="AJ177" s="889"/>
      <c r="AK177" s="279"/>
      <c r="AL177" s="279"/>
      <c r="AM177" s="279"/>
      <c r="AN177" s="319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18"/>
      <c r="BH177" s="218"/>
      <c r="BI177" s="218"/>
      <c r="BJ177" s="218"/>
      <c r="BK177" s="218"/>
      <c r="BL177" s="218"/>
      <c r="BM177" s="218"/>
      <c r="BN177" s="218"/>
      <c r="BO177" s="218"/>
      <c r="BP177" s="323"/>
      <c r="BQ177" s="323"/>
      <c r="BR177" s="323"/>
      <c r="BS177" s="323"/>
      <c r="BT177" s="218"/>
      <c r="BU177" s="218"/>
      <c r="BV177" s="218"/>
      <c r="BW177" s="218"/>
      <c r="BX177" s="218"/>
      <c r="BY177" s="218"/>
      <c r="BZ177" s="218"/>
      <c r="CA177" s="218"/>
      <c r="CB177" s="218"/>
      <c r="CC177" s="327"/>
      <c r="CD177" s="327"/>
      <c r="CE177" s="327"/>
      <c r="CF177" s="327"/>
      <c r="CG177" s="787">
        <f>SUM(CG174:CO176)</f>
        <v>81000</v>
      </c>
      <c r="CH177" s="788"/>
      <c r="CI177" s="788"/>
      <c r="CJ177" s="788"/>
      <c r="CK177" s="788"/>
      <c r="CL177" s="788"/>
      <c r="CM177" s="788"/>
      <c r="CN177" s="788"/>
      <c r="CO177" s="789"/>
      <c r="CP177" s="328"/>
      <c r="CQ177" s="295"/>
      <c r="CR177" s="283"/>
      <c r="CS177" s="283"/>
      <c r="CT177" s="303"/>
      <c r="CU177" s="303"/>
      <c r="CV177" s="303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  <c r="EO177" s="283"/>
      <c r="EP177" s="283"/>
      <c r="EQ177" s="283"/>
      <c r="ER177" s="283"/>
      <c r="ES177" s="283"/>
      <c r="ET177" s="283"/>
      <c r="EU177" s="283"/>
      <c r="EV177" s="283"/>
      <c r="EW177" s="283"/>
      <c r="EX177" s="283"/>
      <c r="EY177" s="283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3"/>
      <c r="FQ177" s="283"/>
      <c r="FR177" s="283"/>
      <c r="FS177" s="283"/>
      <c r="FT177" s="283"/>
      <c r="FU177" s="283"/>
      <c r="FV177" s="283"/>
      <c r="FW177" s="283"/>
      <c r="FX177" s="283"/>
      <c r="FY177" s="283"/>
      <c r="FZ177" s="283"/>
      <c r="GA177" s="283"/>
      <c r="GB177" s="283"/>
      <c r="GC177" s="283"/>
      <c r="GD177" s="283"/>
      <c r="GE177" s="283"/>
      <c r="GF177" s="283"/>
      <c r="GG177" s="283"/>
      <c r="GH177" s="283"/>
      <c r="GI177" s="283"/>
      <c r="GJ177" s="283"/>
      <c r="GK177" s="283"/>
      <c r="GL177" s="148"/>
      <c r="GM177" s="229"/>
      <c r="GN177" s="90"/>
      <c r="GO177" s="90"/>
      <c r="GP177" s="90"/>
      <c r="GQ177" s="90"/>
      <c r="GR177" s="204"/>
      <c r="GS177" s="204"/>
      <c r="GT177" s="204"/>
      <c r="GU177" s="204"/>
      <c r="GV177" s="148"/>
    </row>
    <row r="178" spans="1:204" s="288" customFormat="1" ht="12" customHeight="1" hidden="1">
      <c r="A178" s="514"/>
      <c r="B178" s="279"/>
      <c r="C178" s="101"/>
      <c r="D178" s="101"/>
      <c r="E178" s="77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301"/>
      <c r="AL178" s="301"/>
      <c r="AM178" s="301"/>
      <c r="AN178" s="329"/>
      <c r="AO178" s="301"/>
      <c r="AP178" s="301"/>
      <c r="AQ178" s="301"/>
      <c r="AR178" s="301"/>
      <c r="AS178" s="301"/>
      <c r="AT178" s="301"/>
      <c r="AU178" s="301"/>
      <c r="AV178" s="301"/>
      <c r="AW178" s="301"/>
      <c r="AX178" s="301"/>
      <c r="AY178" s="301"/>
      <c r="AZ178" s="301"/>
      <c r="BA178" s="301"/>
      <c r="BB178" s="301"/>
      <c r="BC178" s="301"/>
      <c r="BD178" s="301"/>
      <c r="BE178" s="301"/>
      <c r="BF178" s="301"/>
      <c r="BG178" s="301"/>
      <c r="BH178" s="301"/>
      <c r="BI178" s="301"/>
      <c r="BJ178" s="301"/>
      <c r="BK178" s="301"/>
      <c r="BL178" s="301"/>
      <c r="BM178" s="301"/>
      <c r="BN178" s="330"/>
      <c r="BO178" s="331"/>
      <c r="BP178" s="331"/>
      <c r="BQ178" s="331"/>
      <c r="BR178" s="331"/>
      <c r="BS178" s="331"/>
      <c r="BT178" s="331"/>
      <c r="BU178" s="331"/>
      <c r="BV178" s="331"/>
      <c r="BW178" s="332"/>
      <c r="BX178" s="332"/>
      <c r="BY178" s="332"/>
      <c r="BZ178" s="332"/>
      <c r="CA178" s="332"/>
      <c r="CB178" s="332"/>
      <c r="CC178" s="332"/>
      <c r="CD178" s="332"/>
      <c r="CE178" s="332"/>
      <c r="CF178" s="332"/>
      <c r="CG178" s="333"/>
      <c r="CH178" s="333"/>
      <c r="CI178" s="333"/>
      <c r="CJ178" s="333"/>
      <c r="CK178" s="333"/>
      <c r="CL178" s="333"/>
      <c r="CM178" s="333"/>
      <c r="CN178" s="333"/>
      <c r="CO178" s="333"/>
      <c r="CP178" s="333"/>
      <c r="CQ178" s="295"/>
      <c r="CR178" s="283"/>
      <c r="CS178" s="283"/>
      <c r="CT178" s="303"/>
      <c r="CU178" s="303"/>
      <c r="CV178" s="303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  <c r="EO178" s="283"/>
      <c r="EP178" s="283"/>
      <c r="EQ178" s="283"/>
      <c r="ER178" s="283"/>
      <c r="ES178" s="283"/>
      <c r="ET178" s="283"/>
      <c r="EU178" s="283"/>
      <c r="EV178" s="283"/>
      <c r="EW178" s="283"/>
      <c r="EX178" s="283"/>
      <c r="EY178" s="283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3"/>
      <c r="FQ178" s="283"/>
      <c r="FR178" s="283"/>
      <c r="FS178" s="283"/>
      <c r="FT178" s="283"/>
      <c r="FU178" s="283"/>
      <c r="FV178" s="283"/>
      <c r="FW178" s="283"/>
      <c r="FX178" s="283"/>
      <c r="FY178" s="283"/>
      <c r="FZ178" s="283"/>
      <c r="GA178" s="283"/>
      <c r="GB178" s="283"/>
      <c r="GC178" s="283"/>
      <c r="GD178" s="283"/>
      <c r="GE178" s="283"/>
      <c r="GF178" s="283"/>
      <c r="GG178" s="283"/>
      <c r="GH178" s="283"/>
      <c r="GI178" s="283"/>
      <c r="GJ178" s="283"/>
      <c r="GK178" s="283"/>
      <c r="GL178" s="148"/>
      <c r="GM178" s="229"/>
      <c r="GN178" s="90"/>
      <c r="GO178" s="90"/>
      <c r="GP178" s="90"/>
      <c r="GQ178" s="90"/>
      <c r="GR178" s="204"/>
      <c r="GS178" s="204"/>
      <c r="GT178" s="204"/>
      <c r="GU178" s="204"/>
      <c r="GV178" s="148"/>
    </row>
    <row r="179" spans="1:204" s="288" customFormat="1" ht="15.75" hidden="1">
      <c r="A179" s="514"/>
      <c r="B179" s="279"/>
      <c r="C179" s="101"/>
      <c r="D179" s="101"/>
      <c r="E179" s="232"/>
      <c r="F179" s="232"/>
      <c r="G179" s="232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79"/>
      <c r="AL179" s="279"/>
      <c r="AM179" s="279"/>
      <c r="AN179" s="319"/>
      <c r="AO179" s="279"/>
      <c r="AP179" s="279"/>
      <c r="AQ179" s="279"/>
      <c r="AR179" s="279"/>
      <c r="AS179" s="279"/>
      <c r="AT179" s="279"/>
      <c r="AU179" s="279"/>
      <c r="AV179" s="279"/>
      <c r="AW179" s="279"/>
      <c r="AX179" s="279"/>
      <c r="AY179" s="279"/>
      <c r="AZ179" s="279"/>
      <c r="BA179" s="279"/>
      <c r="BB179" s="279"/>
      <c r="BC179" s="303"/>
      <c r="BD179" s="334"/>
      <c r="BE179" s="334"/>
      <c r="BF179" s="334"/>
      <c r="BG179" s="334"/>
      <c r="BH179" s="334"/>
      <c r="BI179" s="334"/>
      <c r="BJ179" s="334"/>
      <c r="BK179" s="334"/>
      <c r="BL179" s="335"/>
      <c r="BM179" s="335"/>
      <c r="BN179" s="335"/>
      <c r="BO179" s="335"/>
      <c r="BP179" s="335"/>
      <c r="BQ179" s="335"/>
      <c r="BR179" s="335"/>
      <c r="BS179" s="335"/>
      <c r="BT179" s="335"/>
      <c r="BU179" s="335"/>
      <c r="BV179" s="336"/>
      <c r="BW179" s="336"/>
      <c r="BX179" s="336"/>
      <c r="BY179" s="336"/>
      <c r="BZ179" s="336"/>
      <c r="CA179" s="336"/>
      <c r="CB179" s="336"/>
      <c r="CC179" s="336"/>
      <c r="CD179" s="336"/>
      <c r="CE179" s="279"/>
      <c r="CF179" s="279"/>
      <c r="CG179" s="279"/>
      <c r="CH179" s="279"/>
      <c r="CI179" s="279"/>
      <c r="CJ179" s="279"/>
      <c r="CK179" s="279"/>
      <c r="CL179" s="279"/>
      <c r="CM179" s="279"/>
      <c r="CN179" s="279"/>
      <c r="CO179" s="279"/>
      <c r="CP179" s="279"/>
      <c r="CQ179" s="279"/>
      <c r="CR179" s="279"/>
      <c r="CS179" s="279"/>
      <c r="CT179" s="303"/>
      <c r="CU179" s="303"/>
      <c r="CV179" s="303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  <c r="EO179" s="283"/>
      <c r="EP179" s="283"/>
      <c r="EQ179" s="283"/>
      <c r="ER179" s="283"/>
      <c r="ES179" s="283"/>
      <c r="ET179" s="283"/>
      <c r="EU179" s="283"/>
      <c r="EV179" s="283"/>
      <c r="EW179" s="283"/>
      <c r="EX179" s="283"/>
      <c r="EY179" s="283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3"/>
      <c r="FQ179" s="283"/>
      <c r="FR179" s="283"/>
      <c r="FS179" s="283"/>
      <c r="FT179" s="283"/>
      <c r="FU179" s="283"/>
      <c r="FV179" s="283"/>
      <c r="FW179" s="283"/>
      <c r="FX179" s="283"/>
      <c r="FY179" s="283"/>
      <c r="FZ179" s="283"/>
      <c r="GA179" s="283"/>
      <c r="GB179" s="283"/>
      <c r="GC179" s="283"/>
      <c r="GD179" s="283"/>
      <c r="GE179" s="283"/>
      <c r="GF179" s="283"/>
      <c r="GG179" s="283"/>
      <c r="GH179" s="283"/>
      <c r="GI179" s="283"/>
      <c r="GJ179" s="283"/>
      <c r="GK179" s="283"/>
      <c r="GL179" s="148"/>
      <c r="GM179" s="229"/>
      <c r="GN179" s="90"/>
      <c r="GO179" s="90"/>
      <c r="GP179" s="90"/>
      <c r="GQ179" s="90"/>
      <c r="GR179" s="90"/>
      <c r="GS179" s="90"/>
      <c r="GT179" s="90"/>
      <c r="GU179" s="90"/>
      <c r="GV179" s="229"/>
    </row>
    <row r="180" spans="1:204" ht="15.75" hidden="1">
      <c r="A180" s="512"/>
      <c r="B180" s="29"/>
      <c r="C180" s="31"/>
      <c r="D180" s="31"/>
      <c r="E180" s="1035" t="s">
        <v>37</v>
      </c>
      <c r="F180" s="1036"/>
      <c r="G180" s="1036"/>
      <c r="H180" s="1036"/>
      <c r="I180" s="1036"/>
      <c r="J180" s="1036"/>
      <c r="K180" s="1036"/>
      <c r="L180" s="1036"/>
      <c r="M180" s="1036"/>
      <c r="N180" s="1036"/>
      <c r="O180" s="1036"/>
      <c r="P180" s="1036"/>
      <c r="Q180" s="1036"/>
      <c r="R180" s="1036"/>
      <c r="S180" s="1036"/>
      <c r="T180" s="1036"/>
      <c r="U180" s="1036"/>
      <c r="V180" s="1036"/>
      <c r="W180" s="1036"/>
      <c r="X180" s="1036"/>
      <c r="Y180" s="1036"/>
      <c r="Z180" s="1036"/>
      <c r="AA180" s="1036"/>
      <c r="AB180" s="1036"/>
      <c r="AC180" s="1036"/>
      <c r="AD180" s="1036"/>
      <c r="AE180" s="1036"/>
      <c r="AF180" s="1036"/>
      <c r="AG180" s="1036"/>
      <c r="AH180" s="1036"/>
      <c r="AI180" s="1036"/>
      <c r="AJ180" s="219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0"/>
      <c r="AY180" s="221"/>
      <c r="AZ180" s="221"/>
      <c r="BA180" s="221"/>
      <c r="BB180" s="165"/>
      <c r="BC180" s="165"/>
      <c r="BD180" s="165"/>
      <c r="BE180" s="165"/>
      <c r="BF180" s="165"/>
      <c r="BG180" s="165"/>
      <c r="BH180" s="165"/>
      <c r="BI180" s="165"/>
      <c r="BJ180" s="165"/>
      <c r="BK180" s="165"/>
      <c r="BL180" s="221"/>
      <c r="BM180" s="221"/>
      <c r="BN180" s="221"/>
      <c r="BO180" s="221"/>
      <c r="BP180" s="221"/>
      <c r="BQ180" s="222"/>
      <c r="BR180" s="222"/>
      <c r="BS180" s="222"/>
      <c r="BT180" s="222"/>
      <c r="BU180" s="222"/>
      <c r="BV180" s="222"/>
      <c r="BW180" s="222"/>
      <c r="BX180" s="222"/>
      <c r="BY180" s="222"/>
      <c r="BZ180" s="222"/>
      <c r="CA180" s="222"/>
      <c r="CB180" s="222"/>
      <c r="CC180" s="222"/>
      <c r="CD180" s="337"/>
      <c r="CE180" s="337"/>
      <c r="CF180" s="337"/>
      <c r="CG180" s="784">
        <f>CR66</f>
        <v>100000</v>
      </c>
      <c r="CH180" s="784"/>
      <c r="CI180" s="784"/>
      <c r="CJ180" s="784"/>
      <c r="CK180" s="784"/>
      <c r="CL180" s="784"/>
      <c r="CM180" s="784"/>
      <c r="CN180" s="784"/>
      <c r="CO180" s="784"/>
      <c r="CP180" s="224"/>
      <c r="CQ180" s="183"/>
      <c r="CR180" s="23"/>
      <c r="CS180" s="23"/>
      <c r="CT180" s="23"/>
      <c r="CU180" s="225"/>
      <c r="CV180" s="225"/>
      <c r="CW180" s="225"/>
      <c r="CX180" s="225"/>
      <c r="CY180" s="225"/>
      <c r="CZ180" s="225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9"/>
      <c r="DO180" s="29"/>
      <c r="DP180" s="29"/>
      <c r="DQ180" s="29"/>
      <c r="DR180" s="29"/>
      <c r="DS180" s="29"/>
      <c r="DT180" s="29"/>
      <c r="DU180" s="338"/>
      <c r="DV180" s="338"/>
      <c r="DW180" s="338"/>
      <c r="DX180" s="338"/>
      <c r="DY180" s="338"/>
      <c r="DZ180" s="338"/>
      <c r="EA180" s="338"/>
      <c r="EB180" s="338"/>
      <c r="EC180" s="338"/>
      <c r="ED180" s="338"/>
      <c r="EE180" s="338"/>
      <c r="EF180" s="338"/>
      <c r="EG180" s="338"/>
      <c r="EH180" s="338"/>
      <c r="EI180" s="338"/>
      <c r="EJ180" s="338"/>
      <c r="EK180" s="338"/>
      <c r="EL180" s="338"/>
      <c r="EM180" s="338"/>
      <c r="EN180" s="338"/>
      <c r="EO180" s="338"/>
      <c r="EP180" s="338"/>
      <c r="EQ180" s="338"/>
      <c r="ER180" s="338"/>
      <c r="ES180" s="338"/>
      <c r="ET180" s="338"/>
      <c r="EU180" s="338"/>
      <c r="EV180" s="338"/>
      <c r="EW180" s="338"/>
      <c r="EX180" s="338"/>
      <c r="EY180" s="338"/>
      <c r="EZ180" s="338"/>
      <c r="FA180" s="338"/>
      <c r="FB180" s="338"/>
      <c r="FC180" s="338"/>
      <c r="FD180" s="338"/>
      <c r="FE180" s="338"/>
      <c r="FF180" s="338"/>
      <c r="FG180" s="338"/>
      <c r="FH180" s="338"/>
      <c r="FI180" s="338"/>
      <c r="FJ180" s="338"/>
      <c r="FK180" s="338"/>
      <c r="FL180" s="338"/>
      <c r="FM180" s="338"/>
      <c r="FN180" s="338"/>
      <c r="FO180" s="338"/>
      <c r="FP180" s="338"/>
      <c r="FQ180" s="338"/>
      <c r="FR180" s="338"/>
      <c r="FS180" s="338"/>
      <c r="FT180" s="338"/>
      <c r="FU180" s="338"/>
      <c r="FV180" s="338"/>
      <c r="FW180" s="338"/>
      <c r="FX180" s="338"/>
      <c r="FY180" s="338"/>
      <c r="FZ180" s="338"/>
      <c r="GA180" s="338"/>
      <c r="GB180" s="338"/>
      <c r="GC180" s="338"/>
      <c r="GD180" s="338"/>
      <c r="GE180" s="338"/>
      <c r="GF180" s="338"/>
      <c r="GG180" s="338"/>
      <c r="GH180" s="338"/>
      <c r="GI180" s="338"/>
      <c r="GJ180" s="338"/>
      <c r="GK180" s="338"/>
      <c r="GL180" s="148"/>
      <c r="GM180" s="228"/>
      <c r="GN180" s="90"/>
      <c r="GO180" s="91"/>
      <c r="GP180" s="92"/>
      <c r="GQ180" s="69"/>
      <c r="GR180" s="69"/>
      <c r="GS180" s="69"/>
      <c r="GT180" s="69"/>
      <c r="GU180" s="66"/>
      <c r="GV180" s="230"/>
    </row>
    <row r="181" spans="1:204" ht="15.75" hidden="1">
      <c r="A181" s="512"/>
      <c r="B181" s="29"/>
      <c r="C181" s="24"/>
      <c r="D181" s="24"/>
      <c r="E181" s="888" t="s">
        <v>34</v>
      </c>
      <c r="F181" s="889"/>
      <c r="G181" s="889"/>
      <c r="H181" s="889"/>
      <c r="I181" s="889"/>
      <c r="J181" s="889"/>
      <c r="K181" s="889"/>
      <c r="L181" s="889"/>
      <c r="M181" s="889"/>
      <c r="N181" s="889"/>
      <c r="O181" s="889"/>
      <c r="P181" s="889"/>
      <c r="Q181" s="889"/>
      <c r="R181" s="889"/>
      <c r="S181" s="889"/>
      <c r="T181" s="889"/>
      <c r="U181" s="889"/>
      <c r="V181" s="889"/>
      <c r="W181" s="889"/>
      <c r="X181" s="889"/>
      <c r="Y181" s="889"/>
      <c r="Z181" s="889"/>
      <c r="AA181" s="889"/>
      <c r="AB181" s="889"/>
      <c r="AC181" s="889"/>
      <c r="AD181" s="889"/>
      <c r="AE181" s="889"/>
      <c r="AF181" s="889"/>
      <c r="AG181" s="889"/>
      <c r="AH181" s="889"/>
      <c r="AI181" s="889"/>
      <c r="AJ181" s="233"/>
      <c r="AK181" s="234"/>
      <c r="AL181" s="234"/>
      <c r="AM181" s="234"/>
      <c r="AN181" s="234"/>
      <c r="AO181" s="234"/>
      <c r="AP181" s="234"/>
      <c r="AQ181" s="234"/>
      <c r="AR181" s="234"/>
      <c r="AS181" s="234"/>
      <c r="AT181" s="234"/>
      <c r="AU181" s="234"/>
      <c r="AV181" s="234"/>
      <c r="AW181" s="234"/>
      <c r="AX181" s="234"/>
      <c r="AY181" s="235"/>
      <c r="AZ181" s="235"/>
      <c r="BA181" s="235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235"/>
      <c r="BM181" s="235"/>
      <c r="BN181" s="235"/>
      <c r="BO181" s="235"/>
      <c r="BP181" s="235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339"/>
      <c r="CE181" s="339"/>
      <c r="CF181" s="339"/>
      <c r="CG181" s="783">
        <f>CG177</f>
        <v>81000</v>
      </c>
      <c r="CH181" s="783"/>
      <c r="CI181" s="783" t="e">
        <f>-#REF!</f>
        <v>#REF!</v>
      </c>
      <c r="CJ181" s="783"/>
      <c r="CK181" s="783"/>
      <c r="CL181" s="783"/>
      <c r="CM181" s="783"/>
      <c r="CN181" s="783"/>
      <c r="CO181" s="783"/>
      <c r="CP181" s="643"/>
      <c r="CQ181" s="18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26"/>
      <c r="DL181" s="226"/>
      <c r="DM181" s="226"/>
      <c r="DN181" s="29"/>
      <c r="DO181" s="29"/>
      <c r="DP181" s="29"/>
      <c r="DQ181" s="29"/>
      <c r="DR181" s="29"/>
      <c r="DS181" s="29"/>
      <c r="DT181" s="29"/>
      <c r="DU181" s="340"/>
      <c r="DV181" s="340"/>
      <c r="DW181" s="340"/>
      <c r="DX181" s="340"/>
      <c r="DY181" s="340"/>
      <c r="DZ181" s="340"/>
      <c r="EA181" s="340"/>
      <c r="EB181" s="340"/>
      <c r="EC181" s="340"/>
      <c r="ED181" s="340"/>
      <c r="EE181" s="340"/>
      <c r="EF181" s="340"/>
      <c r="EG181" s="340"/>
      <c r="EH181" s="340"/>
      <c r="EI181" s="340"/>
      <c r="EJ181" s="340"/>
      <c r="EK181" s="340"/>
      <c r="EL181" s="340"/>
      <c r="EM181" s="340"/>
      <c r="EN181" s="340"/>
      <c r="EO181" s="340"/>
      <c r="EP181" s="340"/>
      <c r="EQ181" s="340"/>
      <c r="ER181" s="340"/>
      <c r="ES181" s="340"/>
      <c r="ET181" s="340"/>
      <c r="EU181" s="340"/>
      <c r="EV181" s="340"/>
      <c r="EW181" s="340"/>
      <c r="EX181" s="340"/>
      <c r="EY181" s="340"/>
      <c r="EZ181" s="340"/>
      <c r="FA181" s="340"/>
      <c r="FB181" s="340"/>
      <c r="FC181" s="340"/>
      <c r="FD181" s="340"/>
      <c r="FE181" s="340"/>
      <c r="FF181" s="340"/>
      <c r="FG181" s="340"/>
      <c r="FH181" s="340"/>
      <c r="FI181" s="340"/>
      <c r="FJ181" s="340"/>
      <c r="FK181" s="340"/>
      <c r="FL181" s="340"/>
      <c r="FM181" s="340"/>
      <c r="FN181" s="340"/>
      <c r="FO181" s="340"/>
      <c r="FP181" s="340"/>
      <c r="FQ181" s="340"/>
      <c r="FR181" s="340"/>
      <c r="FS181" s="340"/>
      <c r="FT181" s="340"/>
      <c r="FU181" s="340"/>
      <c r="FV181" s="340"/>
      <c r="FW181" s="340"/>
      <c r="FX181" s="340"/>
      <c r="FY181" s="340"/>
      <c r="FZ181" s="340"/>
      <c r="GA181" s="340"/>
      <c r="GB181" s="340"/>
      <c r="GC181" s="340"/>
      <c r="GD181" s="340"/>
      <c r="GE181" s="340"/>
      <c r="GF181" s="340"/>
      <c r="GG181" s="340"/>
      <c r="GH181" s="340"/>
      <c r="GI181" s="340"/>
      <c r="GJ181" s="340"/>
      <c r="GK181" s="340"/>
      <c r="GL181" s="148"/>
      <c r="GM181" s="237"/>
      <c r="GN181" s="90"/>
      <c r="GO181" s="91"/>
      <c r="GP181" s="92"/>
      <c r="GQ181" s="69"/>
      <c r="GR181" s="69"/>
      <c r="GS181" s="69"/>
      <c r="GT181" s="69"/>
      <c r="GU181" s="66"/>
      <c r="GV181" s="230"/>
    </row>
    <row r="182" spans="1:204" ht="15.75" hidden="1">
      <c r="A182" s="512"/>
      <c r="B182" s="29"/>
      <c r="C182" s="24"/>
      <c r="D182" s="24"/>
      <c r="E182" s="231"/>
      <c r="F182" s="888" t="s">
        <v>160</v>
      </c>
      <c r="G182" s="889"/>
      <c r="H182" s="889"/>
      <c r="I182" s="889"/>
      <c r="J182" s="889"/>
      <c r="K182" s="889"/>
      <c r="L182" s="889"/>
      <c r="M182" s="889"/>
      <c r="N182" s="889"/>
      <c r="O182" s="889"/>
      <c r="P182" s="889"/>
      <c r="Q182" s="889"/>
      <c r="R182" s="889"/>
      <c r="S182" s="889"/>
      <c r="T182" s="889"/>
      <c r="U182" s="889"/>
      <c r="V182" s="889"/>
      <c r="W182" s="889"/>
      <c r="X182" s="889"/>
      <c r="Y182" s="889"/>
      <c r="Z182" s="889"/>
      <c r="AA182" s="889"/>
      <c r="AB182" s="889"/>
      <c r="AC182" s="889"/>
      <c r="AD182" s="889"/>
      <c r="AE182" s="889"/>
      <c r="AF182" s="889"/>
      <c r="AG182" s="889"/>
      <c r="AH182" s="889"/>
      <c r="AI182" s="889"/>
      <c r="AJ182" s="889"/>
      <c r="AK182" s="234"/>
      <c r="AL182" s="234"/>
      <c r="AM182" s="234"/>
      <c r="AN182" s="234"/>
      <c r="AO182" s="234"/>
      <c r="AP182" s="234"/>
      <c r="AQ182" s="234"/>
      <c r="AR182" s="234"/>
      <c r="AS182" s="234"/>
      <c r="AT182" s="234"/>
      <c r="AU182" s="234"/>
      <c r="AV182" s="234"/>
      <c r="AW182" s="234"/>
      <c r="AX182" s="234"/>
      <c r="AY182" s="235"/>
      <c r="AZ182" s="235"/>
      <c r="BA182" s="235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235"/>
      <c r="BM182" s="235"/>
      <c r="BN182" s="235"/>
      <c r="BO182" s="235"/>
      <c r="BP182" s="235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339"/>
      <c r="CE182" s="339"/>
      <c r="CF182" s="339"/>
      <c r="CG182" s="643"/>
      <c r="CH182" s="643"/>
      <c r="CI182" s="783">
        <f>CI232</f>
        <v>1900</v>
      </c>
      <c r="CJ182" s="783"/>
      <c r="CK182" s="783"/>
      <c r="CL182" s="783"/>
      <c r="CM182" s="783"/>
      <c r="CN182" s="783"/>
      <c r="CO182" s="783"/>
      <c r="CP182" s="643"/>
      <c r="CQ182" s="18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26"/>
      <c r="DL182" s="226"/>
      <c r="DM182" s="226"/>
      <c r="DN182" s="29"/>
      <c r="DO182" s="29"/>
      <c r="DP182" s="29"/>
      <c r="DQ182" s="29"/>
      <c r="DR182" s="29"/>
      <c r="DS182" s="29"/>
      <c r="DT182" s="29"/>
      <c r="DU182" s="340"/>
      <c r="DV182" s="340"/>
      <c r="DW182" s="340"/>
      <c r="DX182" s="340"/>
      <c r="DY182" s="340"/>
      <c r="DZ182" s="340"/>
      <c r="EA182" s="340"/>
      <c r="EB182" s="340"/>
      <c r="EC182" s="340"/>
      <c r="ED182" s="340"/>
      <c r="EE182" s="340"/>
      <c r="EF182" s="340"/>
      <c r="EG182" s="340"/>
      <c r="EH182" s="340"/>
      <c r="EI182" s="340"/>
      <c r="EJ182" s="340"/>
      <c r="EK182" s="340"/>
      <c r="EL182" s="340"/>
      <c r="EM182" s="340"/>
      <c r="EN182" s="340"/>
      <c r="EO182" s="340"/>
      <c r="EP182" s="340"/>
      <c r="EQ182" s="340"/>
      <c r="ER182" s="340"/>
      <c r="ES182" s="340"/>
      <c r="ET182" s="340"/>
      <c r="EU182" s="340"/>
      <c r="EV182" s="340"/>
      <c r="EW182" s="340"/>
      <c r="EX182" s="340"/>
      <c r="EY182" s="340"/>
      <c r="EZ182" s="340"/>
      <c r="FA182" s="340"/>
      <c r="FB182" s="340"/>
      <c r="FC182" s="340"/>
      <c r="FD182" s="340"/>
      <c r="FE182" s="340"/>
      <c r="FF182" s="340"/>
      <c r="FG182" s="340"/>
      <c r="FH182" s="340"/>
      <c r="FI182" s="340"/>
      <c r="FJ182" s="340"/>
      <c r="FK182" s="340"/>
      <c r="FL182" s="340"/>
      <c r="FM182" s="340"/>
      <c r="FN182" s="340"/>
      <c r="FO182" s="340"/>
      <c r="FP182" s="340"/>
      <c r="FQ182" s="340"/>
      <c r="FR182" s="340"/>
      <c r="FS182" s="340"/>
      <c r="FT182" s="340"/>
      <c r="FU182" s="340"/>
      <c r="FV182" s="340"/>
      <c r="FW182" s="340"/>
      <c r="FX182" s="340"/>
      <c r="FY182" s="340"/>
      <c r="FZ182" s="340"/>
      <c r="GA182" s="340"/>
      <c r="GB182" s="340"/>
      <c r="GC182" s="340"/>
      <c r="GD182" s="340"/>
      <c r="GE182" s="340"/>
      <c r="GF182" s="340"/>
      <c r="GG182" s="340"/>
      <c r="GH182" s="340"/>
      <c r="GI182" s="340"/>
      <c r="GJ182" s="340"/>
      <c r="GK182" s="340"/>
      <c r="GL182" s="148"/>
      <c r="GM182" s="237"/>
      <c r="GN182" s="90"/>
      <c r="GO182" s="91"/>
      <c r="GP182" s="92"/>
      <c r="GQ182" s="69"/>
      <c r="GR182" s="69"/>
      <c r="GS182" s="69"/>
      <c r="GT182" s="69"/>
      <c r="GU182" s="66"/>
      <c r="GV182" s="230"/>
    </row>
    <row r="183" spans="1:204" ht="15.75" hidden="1">
      <c r="A183" s="512"/>
      <c r="B183" s="29"/>
      <c r="C183" s="24"/>
      <c r="D183" s="24"/>
      <c r="E183" s="1032" t="s">
        <v>2</v>
      </c>
      <c r="F183" s="1033"/>
      <c r="G183" s="1033"/>
      <c r="H183" s="1033"/>
      <c r="I183" s="1033"/>
      <c r="J183" s="1033"/>
      <c r="K183" s="1033"/>
      <c r="L183" s="1033"/>
      <c r="M183" s="1033"/>
      <c r="N183" s="1033"/>
      <c r="O183" s="1033"/>
      <c r="P183" s="1033"/>
      <c r="Q183" s="1033"/>
      <c r="R183" s="1033"/>
      <c r="S183" s="1033"/>
      <c r="T183" s="1033"/>
      <c r="U183" s="1033"/>
      <c r="V183" s="1033"/>
      <c r="W183" s="1033"/>
      <c r="X183" s="1033"/>
      <c r="Y183" s="1033"/>
      <c r="Z183" s="1033"/>
      <c r="AA183" s="1033"/>
      <c r="AB183" s="1033"/>
      <c r="AC183" s="1033"/>
      <c r="AD183" s="1033"/>
      <c r="AE183" s="1033"/>
      <c r="AF183" s="1033"/>
      <c r="AG183" s="1033"/>
      <c r="AH183" s="1033"/>
      <c r="AI183" s="1033"/>
      <c r="AJ183" s="238"/>
      <c r="AK183" s="239"/>
      <c r="AL183" s="239"/>
      <c r="AM183" s="239"/>
      <c r="AN183" s="239"/>
      <c r="AO183" s="239"/>
      <c r="AP183" s="239"/>
      <c r="AQ183" s="239"/>
      <c r="AR183" s="239"/>
      <c r="AS183" s="239"/>
      <c r="AT183" s="239"/>
      <c r="AU183" s="239"/>
      <c r="AV183" s="239"/>
      <c r="AW183" s="239"/>
      <c r="AX183" s="239"/>
      <c r="AY183" s="240"/>
      <c r="AZ183" s="240"/>
      <c r="BA183" s="240"/>
      <c r="BB183" s="241"/>
      <c r="BC183" s="241"/>
      <c r="BD183" s="241"/>
      <c r="BE183" s="241"/>
      <c r="BF183" s="241"/>
      <c r="BG183" s="241"/>
      <c r="BH183" s="241"/>
      <c r="BI183" s="241"/>
      <c r="BJ183" s="241"/>
      <c r="BK183" s="241"/>
      <c r="BL183" s="240"/>
      <c r="BM183" s="240"/>
      <c r="BN183" s="240"/>
      <c r="BO183" s="240"/>
      <c r="BP183" s="240"/>
      <c r="BQ183" s="240"/>
      <c r="BR183" s="240"/>
      <c r="BS183" s="240"/>
      <c r="BT183" s="275"/>
      <c r="BU183" s="275"/>
      <c r="BV183" s="275"/>
      <c r="BW183" s="275"/>
      <c r="BX183" s="275"/>
      <c r="BY183" s="275"/>
      <c r="BZ183" s="275"/>
      <c r="CA183" s="275"/>
      <c r="CB183" s="275"/>
      <c r="CC183" s="275"/>
      <c r="CD183" s="275"/>
      <c r="CE183" s="275"/>
      <c r="CF183" s="275"/>
      <c r="CG183" s="827">
        <f>CG180-CG181-CI182</f>
        <v>17100</v>
      </c>
      <c r="CH183" s="827"/>
      <c r="CI183" s="827"/>
      <c r="CJ183" s="827"/>
      <c r="CK183" s="827"/>
      <c r="CL183" s="827"/>
      <c r="CM183" s="827"/>
      <c r="CN183" s="827"/>
      <c r="CO183" s="827"/>
      <c r="CP183" s="646"/>
      <c r="CQ183" s="183"/>
      <c r="CR183" s="863">
        <f>CG183-CG208</f>
        <v>0</v>
      </c>
      <c r="CS183" s="864"/>
      <c r="CT183" s="864"/>
      <c r="CU183" s="864"/>
      <c r="CV183" s="864"/>
      <c r="CW183" s="864"/>
      <c r="CX183" s="864"/>
      <c r="CY183" s="864"/>
      <c r="CZ183" s="864"/>
      <c r="DA183" s="865" t="s">
        <v>7</v>
      </c>
      <c r="DB183" s="865"/>
      <c r="DC183" s="865"/>
      <c r="DD183" s="865"/>
      <c r="DE183" s="865"/>
      <c r="DF183" s="865"/>
      <c r="DG183" s="865"/>
      <c r="DH183" s="865"/>
      <c r="DI183" s="866"/>
      <c r="DJ183" s="226"/>
      <c r="DK183" s="226"/>
      <c r="DL183" s="226"/>
      <c r="DM183" s="29"/>
      <c r="DN183" s="29"/>
      <c r="DO183" s="29"/>
      <c r="DP183" s="29"/>
      <c r="DQ183" s="29"/>
      <c r="DR183" s="29"/>
      <c r="DS183" s="29"/>
      <c r="DT183" s="340"/>
      <c r="DU183" s="340"/>
      <c r="DV183" s="340"/>
      <c r="DW183" s="340"/>
      <c r="DX183" s="340"/>
      <c r="DY183" s="340"/>
      <c r="DZ183" s="340"/>
      <c r="EA183" s="340"/>
      <c r="EB183" s="340"/>
      <c r="EC183" s="340"/>
      <c r="ED183" s="340"/>
      <c r="EE183" s="340"/>
      <c r="EF183" s="340"/>
      <c r="EG183" s="340"/>
      <c r="EH183" s="340"/>
      <c r="EI183" s="340"/>
      <c r="EJ183" s="340"/>
      <c r="EK183" s="340"/>
      <c r="EL183" s="340"/>
      <c r="EM183" s="340"/>
      <c r="EN183" s="340"/>
      <c r="EO183" s="340"/>
      <c r="EP183" s="340"/>
      <c r="EQ183" s="340"/>
      <c r="ER183" s="340"/>
      <c r="ES183" s="340"/>
      <c r="ET183" s="340"/>
      <c r="EU183" s="340"/>
      <c r="EV183" s="340"/>
      <c r="EW183" s="340"/>
      <c r="EX183" s="340"/>
      <c r="EY183" s="340"/>
      <c r="EZ183" s="340"/>
      <c r="FA183" s="340"/>
      <c r="FB183" s="340"/>
      <c r="FC183" s="340"/>
      <c r="FD183" s="340"/>
      <c r="FE183" s="340"/>
      <c r="FF183" s="340"/>
      <c r="FG183" s="340"/>
      <c r="FH183" s="340"/>
      <c r="FI183" s="340"/>
      <c r="FJ183" s="340"/>
      <c r="FK183" s="340"/>
      <c r="FL183" s="340"/>
      <c r="FM183" s="340"/>
      <c r="FN183" s="340"/>
      <c r="FO183" s="340"/>
      <c r="FP183" s="340"/>
      <c r="FQ183" s="340"/>
      <c r="FR183" s="340"/>
      <c r="FS183" s="340"/>
      <c r="FT183" s="340"/>
      <c r="FU183" s="340"/>
      <c r="FV183" s="340"/>
      <c r="FW183" s="340"/>
      <c r="FX183" s="340"/>
      <c r="FY183" s="340"/>
      <c r="FZ183" s="340"/>
      <c r="GA183" s="340"/>
      <c r="GB183" s="340"/>
      <c r="GC183" s="340"/>
      <c r="GD183" s="340"/>
      <c r="GE183" s="340"/>
      <c r="GF183" s="340"/>
      <c r="GG183" s="340"/>
      <c r="GH183" s="340"/>
      <c r="GI183" s="340"/>
      <c r="GJ183" s="340"/>
      <c r="GK183" s="340"/>
      <c r="GL183" s="148"/>
      <c r="GM183" s="229"/>
      <c r="GN183" s="91"/>
      <c r="GO183" s="92"/>
      <c r="GP183" s="69"/>
      <c r="GQ183" s="69"/>
      <c r="GR183" s="69"/>
      <c r="GS183" s="69"/>
      <c r="GT183" s="66"/>
      <c r="GU183" s="13"/>
      <c r="GV183" s="230"/>
    </row>
    <row r="184" spans="1:204" ht="15.75" hidden="1">
      <c r="A184" s="512"/>
      <c r="B184" s="29"/>
      <c r="C184" s="24"/>
      <c r="D184" s="24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176"/>
      <c r="AK184" s="234"/>
      <c r="AL184" s="234"/>
      <c r="AM184" s="234"/>
      <c r="AN184" s="235"/>
      <c r="AO184" s="235"/>
      <c r="AP184" s="235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235"/>
      <c r="BB184" s="235"/>
      <c r="BC184" s="235"/>
      <c r="BD184" s="235"/>
      <c r="BE184" s="235"/>
      <c r="BF184" s="235"/>
      <c r="BG184" s="235"/>
      <c r="BH184" s="235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339"/>
      <c r="BW184" s="339"/>
      <c r="BX184" s="339"/>
      <c r="BY184" s="339"/>
      <c r="BZ184" s="339"/>
      <c r="CA184" s="339"/>
      <c r="CB184" s="339"/>
      <c r="CC184" s="339"/>
      <c r="CD184" s="339"/>
      <c r="CE184" s="86"/>
      <c r="CF184" s="86"/>
      <c r="CG184" s="86"/>
      <c r="CH184" s="29"/>
      <c r="CI184" s="279"/>
      <c r="CJ184" s="341"/>
      <c r="CK184" s="341"/>
      <c r="CL184" s="341"/>
      <c r="CM184" s="341"/>
      <c r="CN184" s="341"/>
      <c r="CO184" s="341"/>
      <c r="CP184" s="341"/>
      <c r="CQ184" s="341"/>
      <c r="CR184" s="111"/>
      <c r="CS184" s="112"/>
      <c r="CT184" s="112"/>
      <c r="CU184" s="112"/>
      <c r="CV184" s="112"/>
      <c r="CW184" s="112"/>
      <c r="CX184" s="112"/>
      <c r="CY184" s="112"/>
      <c r="CZ184" s="112"/>
      <c r="DA184" s="226"/>
      <c r="DB184" s="226"/>
      <c r="DC184" s="226"/>
      <c r="DD184" s="29"/>
      <c r="DE184" s="29"/>
      <c r="DF184" s="29"/>
      <c r="DG184" s="29"/>
      <c r="DH184" s="29"/>
      <c r="DI184" s="29"/>
      <c r="DJ184" s="29"/>
      <c r="DK184" s="340"/>
      <c r="DL184" s="340"/>
      <c r="DM184" s="340"/>
      <c r="DN184" s="340"/>
      <c r="DO184" s="340"/>
      <c r="DP184" s="340"/>
      <c r="DQ184" s="340"/>
      <c r="DR184" s="340"/>
      <c r="DS184" s="340"/>
      <c r="DT184" s="340"/>
      <c r="DU184" s="340"/>
      <c r="DV184" s="340"/>
      <c r="DW184" s="340"/>
      <c r="DX184" s="340"/>
      <c r="DY184" s="340"/>
      <c r="DZ184" s="340"/>
      <c r="EA184" s="340"/>
      <c r="EB184" s="340"/>
      <c r="EC184" s="340"/>
      <c r="ED184" s="340"/>
      <c r="EE184" s="340"/>
      <c r="EF184" s="340"/>
      <c r="EG184" s="340"/>
      <c r="EH184" s="340"/>
      <c r="EI184" s="340"/>
      <c r="EJ184" s="340"/>
      <c r="EK184" s="340"/>
      <c r="EL184" s="340"/>
      <c r="EM184" s="340"/>
      <c r="EN184" s="340"/>
      <c r="EO184" s="340"/>
      <c r="EP184" s="340"/>
      <c r="EQ184" s="340"/>
      <c r="ER184" s="340"/>
      <c r="ES184" s="340"/>
      <c r="ET184" s="340"/>
      <c r="EU184" s="340"/>
      <c r="EV184" s="340"/>
      <c r="EW184" s="340"/>
      <c r="EX184" s="340"/>
      <c r="EY184" s="340"/>
      <c r="EZ184" s="340"/>
      <c r="FA184" s="340"/>
      <c r="FB184" s="340"/>
      <c r="FC184" s="340"/>
      <c r="FD184" s="340"/>
      <c r="FE184" s="340"/>
      <c r="FF184" s="340"/>
      <c r="FG184" s="340"/>
      <c r="FH184" s="340"/>
      <c r="FI184" s="340"/>
      <c r="FJ184" s="340"/>
      <c r="FK184" s="340"/>
      <c r="FL184" s="340"/>
      <c r="FM184" s="340"/>
      <c r="FN184" s="340"/>
      <c r="FO184" s="340"/>
      <c r="FP184" s="340"/>
      <c r="FQ184" s="340"/>
      <c r="FR184" s="340"/>
      <c r="FS184" s="340"/>
      <c r="FT184" s="340"/>
      <c r="FU184" s="340"/>
      <c r="FV184" s="340"/>
      <c r="FW184" s="340"/>
      <c r="FX184" s="340"/>
      <c r="FY184" s="340"/>
      <c r="FZ184" s="340"/>
      <c r="GA184" s="340"/>
      <c r="GB184" s="340"/>
      <c r="GC184" s="340"/>
      <c r="GD184" s="340"/>
      <c r="GE184" s="340"/>
      <c r="GF184" s="340"/>
      <c r="GG184" s="340"/>
      <c r="GH184" s="340"/>
      <c r="GI184" s="340"/>
      <c r="GJ184" s="340"/>
      <c r="GK184" s="283"/>
      <c r="GL184" s="148"/>
      <c r="GM184" s="230"/>
      <c r="GN184" s="13"/>
      <c r="GO184" s="13"/>
      <c r="GP184" s="13"/>
      <c r="GQ184" s="13"/>
      <c r="GR184" s="13"/>
      <c r="GS184" s="13"/>
      <c r="GT184" s="13"/>
      <c r="GU184" s="13"/>
      <c r="GV184" s="230"/>
    </row>
    <row r="185" spans="1:204" ht="15.75" hidden="1">
      <c r="A185" s="512"/>
      <c r="B185" s="303"/>
      <c r="C185" s="31"/>
      <c r="D185" s="31"/>
      <c r="E185" s="342" t="s">
        <v>4</v>
      </c>
      <c r="F185" s="56"/>
      <c r="G185" s="56"/>
      <c r="H185" s="56"/>
      <c r="I185" s="56"/>
      <c r="J185" s="56"/>
      <c r="K185" s="343"/>
      <c r="L185" s="344"/>
      <c r="M185" s="344"/>
      <c r="N185" s="344"/>
      <c r="O185" s="344"/>
      <c r="P185" s="344"/>
      <c r="Q185" s="344"/>
      <c r="R185" s="344"/>
      <c r="S185" s="344"/>
      <c r="T185" s="303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345"/>
      <c r="CH185" s="346"/>
      <c r="CI185" s="303"/>
      <c r="CJ185" s="303"/>
      <c r="CK185" s="303"/>
      <c r="CL185" s="303"/>
      <c r="CM185" s="303"/>
      <c r="CN185" s="303"/>
      <c r="CO185" s="303"/>
      <c r="CP185" s="303"/>
      <c r="CQ185" s="341"/>
      <c r="CR185" s="111"/>
      <c r="CS185" s="112"/>
      <c r="CT185" s="112"/>
      <c r="CU185" s="112"/>
      <c r="CV185" s="112"/>
      <c r="CW185" s="112"/>
      <c r="CX185" s="112"/>
      <c r="CY185" s="112"/>
      <c r="CZ185" s="112"/>
      <c r="DA185" s="226"/>
      <c r="DB185" s="226"/>
      <c r="DC185" s="226"/>
      <c r="DD185" s="29"/>
      <c r="DE185" s="29"/>
      <c r="DF185" s="29"/>
      <c r="DG185" s="29"/>
      <c r="DH185" s="29"/>
      <c r="DI185" s="29"/>
      <c r="DJ185" s="29"/>
      <c r="DK185" s="340"/>
      <c r="DL185" s="340"/>
      <c r="DM185" s="340"/>
      <c r="DN185" s="340"/>
      <c r="DO185" s="340"/>
      <c r="DP185" s="340"/>
      <c r="DQ185" s="340"/>
      <c r="DR185" s="340"/>
      <c r="DS185" s="340"/>
      <c r="DT185" s="340"/>
      <c r="DU185" s="340"/>
      <c r="DV185" s="340"/>
      <c r="DW185" s="340"/>
      <c r="DX185" s="340"/>
      <c r="DY185" s="340"/>
      <c r="DZ185" s="340"/>
      <c r="EA185" s="340"/>
      <c r="EB185" s="340"/>
      <c r="EC185" s="340"/>
      <c r="ED185" s="340"/>
      <c r="EE185" s="340"/>
      <c r="EF185" s="340"/>
      <c r="EG185" s="340"/>
      <c r="EH185" s="340"/>
      <c r="EI185" s="340"/>
      <c r="EJ185" s="340"/>
      <c r="EK185" s="340"/>
      <c r="EL185" s="340"/>
      <c r="EM185" s="340"/>
      <c r="EN185" s="340"/>
      <c r="EO185" s="340"/>
      <c r="EP185" s="340"/>
      <c r="EQ185" s="340"/>
      <c r="ER185" s="340"/>
      <c r="ES185" s="340"/>
      <c r="ET185" s="340"/>
      <c r="EU185" s="340"/>
      <c r="EV185" s="340"/>
      <c r="EW185" s="340"/>
      <c r="EX185" s="340"/>
      <c r="EY185" s="340"/>
      <c r="EZ185" s="340"/>
      <c r="FA185" s="340"/>
      <c r="FB185" s="340"/>
      <c r="FC185" s="340"/>
      <c r="FD185" s="340"/>
      <c r="FE185" s="340"/>
      <c r="FF185" s="340"/>
      <c r="FG185" s="340"/>
      <c r="FH185" s="340"/>
      <c r="FI185" s="340"/>
      <c r="FJ185" s="340"/>
      <c r="FK185" s="340"/>
      <c r="FL185" s="340"/>
      <c r="FM185" s="340"/>
      <c r="FN185" s="340"/>
      <c r="FO185" s="340"/>
      <c r="FP185" s="340"/>
      <c r="FQ185" s="340"/>
      <c r="FR185" s="340"/>
      <c r="FS185" s="340"/>
      <c r="FT185" s="340"/>
      <c r="FU185" s="340"/>
      <c r="FV185" s="340"/>
      <c r="FW185" s="340"/>
      <c r="FX185" s="340"/>
      <c r="FY185" s="340"/>
      <c r="FZ185" s="340"/>
      <c r="GA185" s="340"/>
      <c r="GB185" s="340"/>
      <c r="GC185" s="340"/>
      <c r="GD185" s="340"/>
      <c r="GE185" s="340"/>
      <c r="GF185" s="340"/>
      <c r="GG185" s="340"/>
      <c r="GH185" s="340"/>
      <c r="GI185" s="340"/>
      <c r="GJ185" s="340"/>
      <c r="GK185" s="283"/>
      <c r="GL185" s="148"/>
      <c r="GM185" s="230"/>
      <c r="GN185" s="13"/>
      <c r="GO185" s="13"/>
      <c r="GP185" s="13"/>
      <c r="GQ185" s="13"/>
      <c r="GR185" s="13"/>
      <c r="GS185" s="13"/>
      <c r="GT185" s="13"/>
      <c r="GU185" s="13"/>
      <c r="GV185" s="230"/>
    </row>
    <row r="186" spans="1:204" ht="15.75" hidden="1">
      <c r="A186" s="512"/>
      <c r="B186" s="279"/>
      <c r="C186" s="31"/>
      <c r="D186" s="31"/>
      <c r="E186" s="347"/>
      <c r="F186" s="348"/>
      <c r="G186" s="348"/>
      <c r="H186" s="348"/>
      <c r="I186" s="348"/>
      <c r="J186" s="348"/>
      <c r="K186" s="348"/>
      <c r="L186" s="348"/>
      <c r="M186" s="348"/>
      <c r="N186" s="348"/>
      <c r="O186" s="348"/>
      <c r="P186" s="348"/>
      <c r="Q186" s="348"/>
      <c r="R186" s="348"/>
      <c r="S186" s="348"/>
      <c r="T186" s="348"/>
      <c r="U186" s="348"/>
      <c r="V186" s="348"/>
      <c r="W186" s="348"/>
      <c r="X186" s="348"/>
      <c r="Y186" s="348"/>
      <c r="Z186" s="348"/>
      <c r="AA186" s="348"/>
      <c r="AB186" s="348"/>
      <c r="AC186" s="348"/>
      <c r="AD186" s="348"/>
      <c r="AE186" s="348"/>
      <c r="AF186" s="348"/>
      <c r="AG186" s="348"/>
      <c r="AH186" s="348"/>
      <c r="AI186" s="348"/>
      <c r="AJ186" s="348"/>
      <c r="AK186" s="348"/>
      <c r="AL186" s="348"/>
      <c r="AM186" s="348"/>
      <c r="AN186" s="348"/>
      <c r="AO186" s="348"/>
      <c r="AP186" s="348"/>
      <c r="AQ186" s="348"/>
      <c r="AR186" s="348"/>
      <c r="AS186" s="348"/>
      <c r="AT186" s="348"/>
      <c r="AU186" s="348"/>
      <c r="AV186" s="348"/>
      <c r="AW186" s="348"/>
      <c r="AX186" s="348"/>
      <c r="AY186" s="348"/>
      <c r="AZ186" s="348"/>
      <c r="BA186" s="348"/>
      <c r="BB186" s="348"/>
      <c r="BC186" s="348"/>
      <c r="BD186" s="348"/>
      <c r="BE186" s="348"/>
      <c r="BF186" s="348"/>
      <c r="BG186" s="348"/>
      <c r="BH186" s="348"/>
      <c r="BI186" s="348"/>
      <c r="BJ186" s="348"/>
      <c r="BK186" s="348"/>
      <c r="BL186" s="348"/>
      <c r="BM186" s="348"/>
      <c r="BN186" s="290"/>
      <c r="BO186" s="290"/>
      <c r="BP186" s="290"/>
      <c r="BQ186" s="290"/>
      <c r="BR186" s="290"/>
      <c r="BS186" s="290"/>
      <c r="BT186" s="290"/>
      <c r="BU186" s="290"/>
      <c r="BV186" s="290"/>
      <c r="BW186" s="290"/>
      <c r="BX186" s="290"/>
      <c r="BY186" s="290"/>
      <c r="BZ186" s="290"/>
      <c r="CA186" s="290"/>
      <c r="CB186" s="290"/>
      <c r="CC186" s="349"/>
      <c r="CD186" s="349"/>
      <c r="CE186" s="349"/>
      <c r="CF186" s="349"/>
      <c r="CG186" s="349"/>
      <c r="CH186" s="349"/>
      <c r="CI186" s="349"/>
      <c r="CJ186" s="349"/>
      <c r="CK186" s="349"/>
      <c r="CL186" s="349"/>
      <c r="CM186" s="349"/>
      <c r="CN186" s="349"/>
      <c r="CO186" s="349"/>
      <c r="CP186" s="350"/>
      <c r="CQ186" s="341"/>
      <c r="CR186" s="111"/>
      <c r="CS186" s="112"/>
      <c r="CT186" s="112"/>
      <c r="CU186" s="112"/>
      <c r="CV186" s="112"/>
      <c r="CW186" s="112"/>
      <c r="CX186" s="112"/>
      <c r="CY186" s="112"/>
      <c r="CZ186" s="112"/>
      <c r="DA186" s="226"/>
      <c r="DB186" s="226"/>
      <c r="DC186" s="226"/>
      <c r="DD186" s="29"/>
      <c r="DE186" s="29"/>
      <c r="DF186" s="29"/>
      <c r="DG186" s="29"/>
      <c r="DH186" s="29"/>
      <c r="DI186" s="29"/>
      <c r="DJ186" s="29"/>
      <c r="DK186" s="340"/>
      <c r="DL186" s="340"/>
      <c r="DM186" s="340"/>
      <c r="DN186" s="340"/>
      <c r="DO186" s="340"/>
      <c r="DP186" s="340"/>
      <c r="DQ186" s="340"/>
      <c r="DR186" s="340"/>
      <c r="DS186" s="340"/>
      <c r="DT186" s="340"/>
      <c r="DU186" s="340"/>
      <c r="DV186" s="340"/>
      <c r="DW186" s="340"/>
      <c r="DX186" s="340"/>
      <c r="DY186" s="340"/>
      <c r="DZ186" s="340"/>
      <c r="EA186" s="340"/>
      <c r="EB186" s="340"/>
      <c r="EC186" s="340"/>
      <c r="ED186" s="340"/>
      <c r="EE186" s="340"/>
      <c r="EF186" s="340"/>
      <c r="EG186" s="340"/>
      <c r="EH186" s="340"/>
      <c r="EI186" s="340"/>
      <c r="EJ186" s="340"/>
      <c r="EK186" s="340"/>
      <c r="EL186" s="340"/>
      <c r="EM186" s="340"/>
      <c r="EN186" s="340"/>
      <c r="EO186" s="340"/>
      <c r="EP186" s="340"/>
      <c r="EQ186" s="340"/>
      <c r="ER186" s="340"/>
      <c r="ES186" s="340"/>
      <c r="ET186" s="340"/>
      <c r="EU186" s="340"/>
      <c r="EV186" s="340"/>
      <c r="EW186" s="340"/>
      <c r="EX186" s="340"/>
      <c r="EY186" s="340"/>
      <c r="EZ186" s="340"/>
      <c r="FA186" s="340"/>
      <c r="FB186" s="340"/>
      <c r="FC186" s="340"/>
      <c r="FD186" s="340"/>
      <c r="FE186" s="340"/>
      <c r="FF186" s="340"/>
      <c r="FG186" s="340"/>
      <c r="FH186" s="340"/>
      <c r="FI186" s="340"/>
      <c r="FJ186" s="340"/>
      <c r="FK186" s="340"/>
      <c r="FL186" s="340"/>
      <c r="FM186" s="340"/>
      <c r="FN186" s="340"/>
      <c r="FO186" s="340"/>
      <c r="FP186" s="340"/>
      <c r="FQ186" s="340"/>
      <c r="FR186" s="340"/>
      <c r="FS186" s="340"/>
      <c r="FT186" s="340"/>
      <c r="FU186" s="340"/>
      <c r="FV186" s="340"/>
      <c r="FW186" s="340"/>
      <c r="FX186" s="340"/>
      <c r="FY186" s="340"/>
      <c r="FZ186" s="340"/>
      <c r="GA186" s="340"/>
      <c r="GB186" s="340"/>
      <c r="GC186" s="340"/>
      <c r="GD186" s="340"/>
      <c r="GE186" s="340"/>
      <c r="GF186" s="340"/>
      <c r="GG186" s="340"/>
      <c r="GH186" s="340"/>
      <c r="GI186" s="340"/>
      <c r="GJ186" s="340"/>
      <c r="GK186" s="283"/>
      <c r="GL186" s="148"/>
      <c r="GM186" s="230"/>
      <c r="GN186" s="13"/>
      <c r="GO186" s="13"/>
      <c r="GP186" s="13"/>
      <c r="GQ186" s="13"/>
      <c r="GR186" s="13"/>
      <c r="GS186" s="13"/>
      <c r="GT186" s="13"/>
      <c r="GU186" s="13"/>
      <c r="GV186" s="230"/>
    </row>
    <row r="187" spans="1:204" ht="15.75" hidden="1">
      <c r="A187" s="512"/>
      <c r="B187" s="279"/>
      <c r="C187" s="31"/>
      <c r="D187" s="31"/>
      <c r="E187" s="888" t="s">
        <v>10</v>
      </c>
      <c r="F187" s="889"/>
      <c r="G187" s="889"/>
      <c r="H187" s="889"/>
      <c r="I187" s="889"/>
      <c r="J187" s="889"/>
      <c r="K187" s="889"/>
      <c r="L187" s="889"/>
      <c r="M187" s="889"/>
      <c r="N187" s="889"/>
      <c r="O187" s="889"/>
      <c r="P187" s="889"/>
      <c r="Q187" s="889"/>
      <c r="R187" s="889"/>
      <c r="S187" s="889"/>
      <c r="T187" s="889"/>
      <c r="U187" s="889"/>
      <c r="V187" s="889"/>
      <c r="W187" s="889"/>
      <c r="X187" s="889"/>
      <c r="Y187" s="889"/>
      <c r="Z187" s="889"/>
      <c r="AA187" s="889"/>
      <c r="AB187" s="889"/>
      <c r="AC187" s="889"/>
      <c r="AD187" s="889"/>
      <c r="AE187" s="889"/>
      <c r="AF187" s="889"/>
      <c r="AG187" s="889"/>
      <c r="AH187" s="889"/>
      <c r="AI187" s="889"/>
      <c r="AJ187" s="889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87"/>
      <c r="BO187" s="87"/>
      <c r="BP187" s="87"/>
      <c r="BQ187" s="87"/>
      <c r="BR187" s="87"/>
      <c r="BS187" s="87"/>
      <c r="BT187" s="829">
        <f>BT174</f>
        <v>0</v>
      </c>
      <c r="BU187" s="829"/>
      <c r="BV187" s="829"/>
      <c r="BW187" s="829"/>
      <c r="BX187" s="829"/>
      <c r="BY187" s="829"/>
      <c r="BZ187" s="829"/>
      <c r="CA187" s="829"/>
      <c r="CB187" s="829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351"/>
      <c r="CQ187" s="341"/>
      <c r="CR187" s="111"/>
      <c r="CS187" s="112"/>
      <c r="CT187" s="112"/>
      <c r="CU187" s="112"/>
      <c r="CV187" s="112"/>
      <c r="CW187" s="112"/>
      <c r="CX187" s="112"/>
      <c r="CY187" s="112"/>
      <c r="CZ187" s="112"/>
      <c r="DA187" s="226"/>
      <c r="DB187" s="226"/>
      <c r="DC187" s="226"/>
      <c r="DD187" s="29"/>
      <c r="DE187" s="29"/>
      <c r="DF187" s="29"/>
      <c r="DG187" s="29"/>
      <c r="DH187" s="29"/>
      <c r="DI187" s="29"/>
      <c r="DJ187" s="29"/>
      <c r="DK187" s="340"/>
      <c r="DL187" s="340"/>
      <c r="DM187" s="340"/>
      <c r="DN187" s="340"/>
      <c r="DO187" s="340"/>
      <c r="DP187" s="340"/>
      <c r="DQ187" s="340"/>
      <c r="DR187" s="340"/>
      <c r="DS187" s="340"/>
      <c r="DT187" s="340"/>
      <c r="DU187" s="340"/>
      <c r="DV187" s="340"/>
      <c r="DW187" s="340"/>
      <c r="DX187" s="340"/>
      <c r="DY187" s="340"/>
      <c r="DZ187" s="340"/>
      <c r="EA187" s="340"/>
      <c r="EB187" s="340"/>
      <c r="EC187" s="340"/>
      <c r="ED187" s="340"/>
      <c r="EE187" s="340"/>
      <c r="EF187" s="340"/>
      <c r="EG187" s="340"/>
      <c r="EH187" s="340"/>
      <c r="EI187" s="340"/>
      <c r="EJ187" s="340"/>
      <c r="EK187" s="340"/>
      <c r="EL187" s="340"/>
      <c r="EM187" s="340"/>
      <c r="EN187" s="340"/>
      <c r="EO187" s="340"/>
      <c r="EP187" s="340"/>
      <c r="EQ187" s="340"/>
      <c r="ER187" s="340"/>
      <c r="ES187" s="340"/>
      <c r="ET187" s="340"/>
      <c r="EU187" s="340"/>
      <c r="EV187" s="340"/>
      <c r="EW187" s="340"/>
      <c r="EX187" s="340"/>
      <c r="EY187" s="340"/>
      <c r="EZ187" s="340"/>
      <c r="FA187" s="340"/>
      <c r="FB187" s="340"/>
      <c r="FC187" s="340"/>
      <c r="FD187" s="340"/>
      <c r="FE187" s="340"/>
      <c r="FF187" s="340"/>
      <c r="FG187" s="340"/>
      <c r="FH187" s="340"/>
      <c r="FI187" s="340"/>
      <c r="FJ187" s="340"/>
      <c r="FK187" s="340"/>
      <c r="FL187" s="340"/>
      <c r="FM187" s="340"/>
      <c r="FN187" s="340"/>
      <c r="FO187" s="340"/>
      <c r="FP187" s="340"/>
      <c r="FQ187" s="340"/>
      <c r="FR187" s="340"/>
      <c r="FS187" s="340"/>
      <c r="FT187" s="340"/>
      <c r="FU187" s="340"/>
      <c r="FV187" s="340"/>
      <c r="FW187" s="340"/>
      <c r="FX187" s="340"/>
      <c r="FY187" s="340"/>
      <c r="FZ187" s="340"/>
      <c r="GA187" s="340"/>
      <c r="GB187" s="340"/>
      <c r="GC187" s="340"/>
      <c r="GD187" s="340"/>
      <c r="GE187" s="340"/>
      <c r="GF187" s="340"/>
      <c r="GG187" s="340"/>
      <c r="GH187" s="340"/>
      <c r="GI187" s="340"/>
      <c r="GJ187" s="340"/>
      <c r="GK187" s="283"/>
      <c r="GL187" s="148"/>
      <c r="GM187" s="230"/>
      <c r="GN187" s="13"/>
      <c r="GO187" s="13"/>
      <c r="GP187" s="13"/>
      <c r="GQ187" s="13"/>
      <c r="GR187" s="13"/>
      <c r="GS187" s="13"/>
      <c r="GT187" s="13"/>
      <c r="GU187" s="13"/>
      <c r="GV187" s="230"/>
    </row>
    <row r="188" spans="1:204" ht="15.75" hidden="1">
      <c r="A188" s="512"/>
      <c r="B188" s="279"/>
      <c r="C188" s="31"/>
      <c r="D188" s="31"/>
      <c r="E188" s="352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351"/>
      <c r="CQ188" s="341"/>
      <c r="CR188" s="111"/>
      <c r="CS188" s="112"/>
      <c r="CT188" s="112"/>
      <c r="CU188" s="112"/>
      <c r="CV188" s="112"/>
      <c r="CW188" s="112"/>
      <c r="CX188" s="112"/>
      <c r="CY188" s="112"/>
      <c r="CZ188" s="112"/>
      <c r="DA188" s="226"/>
      <c r="DB188" s="226"/>
      <c r="DC188" s="226"/>
      <c r="DD188" s="29"/>
      <c r="DE188" s="29"/>
      <c r="DF188" s="29"/>
      <c r="DG188" s="29"/>
      <c r="DH188" s="29"/>
      <c r="DI188" s="29"/>
      <c r="DJ188" s="29"/>
      <c r="DK188" s="340"/>
      <c r="DL188" s="340"/>
      <c r="DM188" s="340"/>
      <c r="DN188" s="340"/>
      <c r="DO188" s="340"/>
      <c r="DP188" s="340"/>
      <c r="DQ188" s="340"/>
      <c r="DR188" s="340"/>
      <c r="DS188" s="340"/>
      <c r="DT188" s="340"/>
      <c r="DU188" s="340"/>
      <c r="DV188" s="340"/>
      <c r="DW188" s="340"/>
      <c r="DX188" s="340"/>
      <c r="DY188" s="340"/>
      <c r="DZ188" s="340"/>
      <c r="EA188" s="340"/>
      <c r="EB188" s="340"/>
      <c r="EC188" s="340"/>
      <c r="ED188" s="340"/>
      <c r="EE188" s="340"/>
      <c r="EF188" s="340"/>
      <c r="EG188" s="340"/>
      <c r="EH188" s="340"/>
      <c r="EI188" s="340"/>
      <c r="EJ188" s="340"/>
      <c r="EK188" s="340"/>
      <c r="EL188" s="340"/>
      <c r="EM188" s="340"/>
      <c r="EN188" s="340"/>
      <c r="EO188" s="340"/>
      <c r="EP188" s="340"/>
      <c r="EQ188" s="340"/>
      <c r="ER188" s="340"/>
      <c r="ES188" s="340"/>
      <c r="ET188" s="340"/>
      <c r="EU188" s="340"/>
      <c r="EV188" s="340"/>
      <c r="EW188" s="340"/>
      <c r="EX188" s="340"/>
      <c r="EY188" s="340"/>
      <c r="EZ188" s="340"/>
      <c r="FA188" s="340"/>
      <c r="FB188" s="340"/>
      <c r="FC188" s="340"/>
      <c r="FD188" s="340"/>
      <c r="FE188" s="340"/>
      <c r="FF188" s="340"/>
      <c r="FG188" s="340"/>
      <c r="FH188" s="340"/>
      <c r="FI188" s="340"/>
      <c r="FJ188" s="340"/>
      <c r="FK188" s="340"/>
      <c r="FL188" s="340"/>
      <c r="FM188" s="340"/>
      <c r="FN188" s="340"/>
      <c r="FO188" s="340"/>
      <c r="FP188" s="340"/>
      <c r="FQ188" s="340"/>
      <c r="FR188" s="340"/>
      <c r="FS188" s="340"/>
      <c r="FT188" s="340"/>
      <c r="FU188" s="340"/>
      <c r="FV188" s="340"/>
      <c r="FW188" s="340"/>
      <c r="FX188" s="340"/>
      <c r="FY188" s="340"/>
      <c r="FZ188" s="340"/>
      <c r="GA188" s="340"/>
      <c r="GB188" s="340"/>
      <c r="GC188" s="340"/>
      <c r="GD188" s="340"/>
      <c r="GE188" s="340"/>
      <c r="GF188" s="340"/>
      <c r="GG188" s="340"/>
      <c r="GH188" s="340"/>
      <c r="GI188" s="340"/>
      <c r="GJ188" s="340"/>
      <c r="GK188" s="283"/>
      <c r="GL188" s="148"/>
      <c r="GM188" s="230"/>
      <c r="GN188" s="13"/>
      <c r="GO188" s="13"/>
      <c r="GP188" s="13"/>
      <c r="GQ188" s="13"/>
      <c r="GR188" s="13"/>
      <c r="GS188" s="13"/>
      <c r="GT188" s="13"/>
      <c r="GU188" s="13"/>
      <c r="GV188" s="230"/>
    </row>
    <row r="189" spans="1:204" ht="15.75" hidden="1">
      <c r="A189" s="512"/>
      <c r="B189" s="29"/>
      <c r="C189" s="24"/>
      <c r="D189" s="24"/>
      <c r="E189" s="893" t="s">
        <v>40</v>
      </c>
      <c r="F189" s="894"/>
      <c r="G189" s="894"/>
      <c r="H189" s="894"/>
      <c r="I189" s="894"/>
      <c r="J189" s="894"/>
      <c r="K189" s="894"/>
      <c r="L189" s="894"/>
      <c r="M189" s="894"/>
      <c r="N189" s="894"/>
      <c r="O189" s="894"/>
      <c r="P189" s="894"/>
      <c r="Q189" s="894"/>
      <c r="R189" s="894"/>
      <c r="S189" s="894"/>
      <c r="T189" s="894"/>
      <c r="U189" s="894"/>
      <c r="V189" s="894"/>
      <c r="W189" s="894"/>
      <c r="X189" s="894"/>
      <c r="Y189" s="894"/>
      <c r="Z189" s="894"/>
      <c r="AA189" s="894"/>
      <c r="AB189" s="894"/>
      <c r="AC189" s="894"/>
      <c r="AD189" s="894"/>
      <c r="AE189" s="894"/>
      <c r="AF189" s="894"/>
      <c r="AG189" s="894"/>
      <c r="AH189" s="894"/>
      <c r="AI189" s="894"/>
      <c r="AJ189" s="894"/>
      <c r="AK189" s="296"/>
      <c r="AL189" s="296"/>
      <c r="AM189" s="296"/>
      <c r="AN189" s="296"/>
      <c r="AO189" s="296"/>
      <c r="AP189" s="296"/>
      <c r="AQ189" s="296"/>
      <c r="AR189" s="296"/>
      <c r="AS189" s="296"/>
      <c r="AT189" s="296"/>
      <c r="AU189" s="296"/>
      <c r="AV189" s="296"/>
      <c r="AW189" s="890">
        <f>AW176</f>
        <v>0</v>
      </c>
      <c r="AX189" s="891"/>
      <c r="AY189" s="891"/>
      <c r="AZ189" s="891"/>
      <c r="BA189" s="891"/>
      <c r="BB189" s="891"/>
      <c r="BC189" s="891"/>
      <c r="BD189" s="891"/>
      <c r="BE189" s="892"/>
      <c r="BF189" s="87"/>
      <c r="BG189" s="807">
        <f>AW189</f>
        <v>0</v>
      </c>
      <c r="BH189" s="807"/>
      <c r="BI189" s="807"/>
      <c r="BJ189" s="807"/>
      <c r="BK189" s="807"/>
      <c r="BL189" s="807"/>
      <c r="BM189" s="807"/>
      <c r="BN189" s="807"/>
      <c r="BO189" s="807"/>
      <c r="BP189" s="87"/>
      <c r="BQ189" s="657"/>
      <c r="BR189" s="657"/>
      <c r="BS189" s="657"/>
      <c r="BT189" s="353"/>
      <c r="BU189" s="353"/>
      <c r="BV189" s="353"/>
      <c r="BW189" s="353"/>
      <c r="BX189" s="353"/>
      <c r="BY189" s="353"/>
      <c r="BZ189" s="353"/>
      <c r="CA189" s="353"/>
      <c r="CB189" s="353"/>
      <c r="CC189" s="87"/>
      <c r="CD189" s="87"/>
      <c r="CE189" s="87"/>
      <c r="CF189" s="87"/>
      <c r="CG189" s="87"/>
      <c r="CH189" s="87"/>
      <c r="CI189" s="87"/>
      <c r="CJ189" s="658"/>
      <c r="CK189" s="658"/>
      <c r="CL189" s="658"/>
      <c r="CM189" s="658"/>
      <c r="CN189" s="658"/>
      <c r="CO189" s="658"/>
      <c r="CP189" s="354"/>
      <c r="CQ189" s="341"/>
      <c r="CR189" s="111"/>
      <c r="CS189" s="112"/>
      <c r="CT189" s="112"/>
      <c r="CU189" s="112"/>
      <c r="CV189" s="112"/>
      <c r="CW189" s="112"/>
      <c r="CX189" s="112"/>
      <c r="CY189" s="112"/>
      <c r="CZ189" s="112"/>
      <c r="DA189" s="226"/>
      <c r="DB189" s="226"/>
      <c r="DC189" s="226"/>
      <c r="DD189" s="29"/>
      <c r="DE189" s="29"/>
      <c r="DF189" s="29"/>
      <c r="DG189" s="29"/>
      <c r="DH189" s="29"/>
      <c r="DI189" s="29"/>
      <c r="DJ189" s="29"/>
      <c r="DK189" s="340"/>
      <c r="DL189" s="340"/>
      <c r="DM189" s="340"/>
      <c r="DN189" s="340"/>
      <c r="DO189" s="340"/>
      <c r="DP189" s="340"/>
      <c r="DQ189" s="340"/>
      <c r="DR189" s="340"/>
      <c r="DS189" s="340"/>
      <c r="DT189" s="340"/>
      <c r="DU189" s="340"/>
      <c r="DV189" s="340"/>
      <c r="DW189" s="340"/>
      <c r="DX189" s="340"/>
      <c r="DY189" s="340"/>
      <c r="DZ189" s="340"/>
      <c r="EA189" s="340"/>
      <c r="EB189" s="340"/>
      <c r="EC189" s="340"/>
      <c r="ED189" s="340"/>
      <c r="EE189" s="340"/>
      <c r="EF189" s="340"/>
      <c r="EG189" s="340"/>
      <c r="EH189" s="340"/>
      <c r="EI189" s="340"/>
      <c r="EJ189" s="340"/>
      <c r="EK189" s="340"/>
      <c r="EL189" s="340"/>
      <c r="EM189" s="340"/>
      <c r="EN189" s="340"/>
      <c r="EO189" s="340"/>
      <c r="EP189" s="340"/>
      <c r="EQ189" s="340"/>
      <c r="ER189" s="340"/>
      <c r="ES189" s="340"/>
      <c r="ET189" s="340"/>
      <c r="EU189" s="340"/>
      <c r="EV189" s="340"/>
      <c r="EW189" s="340"/>
      <c r="EX189" s="340"/>
      <c r="EY189" s="340"/>
      <c r="EZ189" s="340"/>
      <c r="FA189" s="340"/>
      <c r="FB189" s="340"/>
      <c r="FC189" s="340"/>
      <c r="FD189" s="340"/>
      <c r="FE189" s="340"/>
      <c r="FF189" s="340"/>
      <c r="FG189" s="340"/>
      <c r="FH189" s="340"/>
      <c r="FI189" s="340"/>
      <c r="FJ189" s="340"/>
      <c r="FK189" s="340"/>
      <c r="FL189" s="340"/>
      <c r="FM189" s="340"/>
      <c r="FN189" s="340"/>
      <c r="FO189" s="340"/>
      <c r="FP189" s="340"/>
      <c r="FQ189" s="340"/>
      <c r="FR189" s="340"/>
      <c r="FS189" s="340"/>
      <c r="FT189" s="340"/>
      <c r="FU189" s="340"/>
      <c r="FV189" s="340"/>
      <c r="FW189" s="340"/>
      <c r="FX189" s="340"/>
      <c r="FY189" s="340"/>
      <c r="FZ189" s="340"/>
      <c r="GA189" s="340"/>
      <c r="GB189" s="340"/>
      <c r="GC189" s="340"/>
      <c r="GD189" s="340"/>
      <c r="GE189" s="340"/>
      <c r="GF189" s="340"/>
      <c r="GG189" s="340"/>
      <c r="GH189" s="340"/>
      <c r="GI189" s="340"/>
      <c r="GJ189" s="340"/>
      <c r="GK189" s="283"/>
      <c r="GL189" s="148"/>
      <c r="GM189" s="230"/>
      <c r="GN189" s="13"/>
      <c r="GO189" s="13"/>
      <c r="GP189" s="13"/>
      <c r="GQ189" s="13"/>
      <c r="GR189" s="13"/>
      <c r="GS189" s="13"/>
      <c r="GT189" s="13"/>
      <c r="GU189" s="13"/>
      <c r="GV189" s="230"/>
    </row>
    <row r="190" spans="1:204" ht="15.75" hidden="1">
      <c r="A190" s="512"/>
      <c r="B190" s="29"/>
      <c r="C190" s="24"/>
      <c r="D190" s="24"/>
      <c r="E190" s="893" t="s">
        <v>41</v>
      </c>
      <c r="F190" s="894"/>
      <c r="G190" s="894"/>
      <c r="H190" s="894"/>
      <c r="I190" s="894"/>
      <c r="J190" s="894"/>
      <c r="K190" s="894"/>
      <c r="L190" s="894"/>
      <c r="M190" s="894"/>
      <c r="N190" s="894"/>
      <c r="O190" s="894"/>
      <c r="P190" s="894"/>
      <c r="Q190" s="894"/>
      <c r="R190" s="894"/>
      <c r="S190" s="894"/>
      <c r="T190" s="894"/>
      <c r="U190" s="894"/>
      <c r="V190" s="894"/>
      <c r="W190" s="894"/>
      <c r="X190" s="894"/>
      <c r="Y190" s="894"/>
      <c r="Z190" s="894"/>
      <c r="AA190" s="894"/>
      <c r="AB190" s="894"/>
      <c r="AC190" s="894"/>
      <c r="AD190" s="894"/>
      <c r="AE190" s="894"/>
      <c r="AF190" s="894"/>
      <c r="AG190" s="894"/>
      <c r="AH190" s="894"/>
      <c r="AI190" s="894"/>
      <c r="AJ190" s="894"/>
      <c r="AK190" s="296"/>
      <c r="AL190" s="296"/>
      <c r="AM190" s="296"/>
      <c r="AN190" s="296"/>
      <c r="AO190" s="296"/>
      <c r="AP190" s="296"/>
      <c r="AQ190" s="296"/>
      <c r="AR190" s="296"/>
      <c r="AS190" s="296"/>
      <c r="AT190" s="296"/>
      <c r="AU190" s="296"/>
      <c r="AV190" s="296"/>
      <c r="AW190" s="890">
        <f>IF(AW176&lt;&gt;0,CG65-AW189,0)</f>
        <v>0</v>
      </c>
      <c r="AX190" s="891"/>
      <c r="AY190" s="891"/>
      <c r="AZ190" s="891"/>
      <c r="BA190" s="891"/>
      <c r="BB190" s="891"/>
      <c r="BC190" s="891"/>
      <c r="BD190" s="891"/>
      <c r="BE190" s="892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87"/>
      <c r="CF190" s="87"/>
      <c r="CG190" s="87"/>
      <c r="CH190" s="87"/>
      <c r="CI190" s="87"/>
      <c r="CJ190" s="658"/>
      <c r="CK190" s="658"/>
      <c r="CL190" s="658"/>
      <c r="CM190" s="658"/>
      <c r="CN190" s="658"/>
      <c r="CO190" s="658"/>
      <c r="CP190" s="354"/>
      <c r="CQ190" s="341"/>
      <c r="CR190" s="111"/>
      <c r="CS190" s="112"/>
      <c r="CT190" s="112"/>
      <c r="CU190" s="112"/>
      <c r="CV190" s="112"/>
      <c r="CW190" s="112"/>
      <c r="CX190" s="112"/>
      <c r="CY190" s="112"/>
      <c r="CZ190" s="112"/>
      <c r="DA190" s="226"/>
      <c r="DB190" s="226"/>
      <c r="DC190" s="226"/>
      <c r="DD190" s="29"/>
      <c r="DE190" s="29"/>
      <c r="DF190" s="29"/>
      <c r="DG190" s="29"/>
      <c r="DH190" s="29"/>
      <c r="DI190" s="29"/>
      <c r="DJ190" s="29"/>
      <c r="DK190" s="340"/>
      <c r="DL190" s="340"/>
      <c r="DM190" s="340"/>
      <c r="DN190" s="340"/>
      <c r="DO190" s="340"/>
      <c r="DP190" s="340"/>
      <c r="DQ190" s="340"/>
      <c r="DR190" s="340"/>
      <c r="DS190" s="340"/>
      <c r="DT190" s="340"/>
      <c r="DU190" s="340"/>
      <c r="DV190" s="340"/>
      <c r="DW190" s="340"/>
      <c r="DX190" s="340"/>
      <c r="DY190" s="340"/>
      <c r="DZ190" s="340"/>
      <c r="EA190" s="340"/>
      <c r="EB190" s="340"/>
      <c r="EC190" s="340"/>
      <c r="ED190" s="340"/>
      <c r="EE190" s="340"/>
      <c r="EF190" s="340"/>
      <c r="EG190" s="340"/>
      <c r="EH190" s="340"/>
      <c r="EI190" s="340"/>
      <c r="EJ190" s="340"/>
      <c r="EK190" s="340"/>
      <c r="EL190" s="340"/>
      <c r="EM190" s="340"/>
      <c r="EN190" s="340"/>
      <c r="EO190" s="340"/>
      <c r="EP190" s="340"/>
      <c r="EQ190" s="340"/>
      <c r="ER190" s="340"/>
      <c r="ES190" s="340"/>
      <c r="ET190" s="340"/>
      <c r="EU190" s="340"/>
      <c r="EV190" s="340"/>
      <c r="EW190" s="340"/>
      <c r="EX190" s="340"/>
      <c r="EY190" s="340"/>
      <c r="EZ190" s="340"/>
      <c r="FA190" s="340"/>
      <c r="FB190" s="340"/>
      <c r="FC190" s="340"/>
      <c r="FD190" s="340"/>
      <c r="FE190" s="340"/>
      <c r="FF190" s="340"/>
      <c r="FG190" s="340"/>
      <c r="FH190" s="340"/>
      <c r="FI190" s="340"/>
      <c r="FJ190" s="340"/>
      <c r="FK190" s="340"/>
      <c r="FL190" s="340"/>
      <c r="FM190" s="340"/>
      <c r="FN190" s="340"/>
      <c r="FO190" s="340"/>
      <c r="FP190" s="340"/>
      <c r="FQ190" s="340"/>
      <c r="FR190" s="340"/>
      <c r="FS190" s="340"/>
      <c r="FT190" s="340"/>
      <c r="FU190" s="340"/>
      <c r="FV190" s="340"/>
      <c r="FW190" s="340"/>
      <c r="FX190" s="340"/>
      <c r="FY190" s="340"/>
      <c r="FZ190" s="340"/>
      <c r="GA190" s="340"/>
      <c r="GB190" s="340"/>
      <c r="GC190" s="340"/>
      <c r="GD190" s="340"/>
      <c r="GE190" s="340"/>
      <c r="GF190" s="340"/>
      <c r="GG190" s="340"/>
      <c r="GH190" s="340"/>
      <c r="GI190" s="340"/>
      <c r="GJ190" s="340"/>
      <c r="GK190" s="283"/>
      <c r="GL190" s="148"/>
      <c r="GM190" s="230"/>
      <c r="GN190" s="13"/>
      <c r="GO190" s="13"/>
      <c r="GP190" s="13"/>
      <c r="GQ190" s="13"/>
      <c r="GR190" s="13"/>
      <c r="GS190" s="13"/>
      <c r="GT190" s="13"/>
      <c r="GU190" s="13"/>
      <c r="GV190" s="230"/>
    </row>
    <row r="191" spans="1:204" ht="15.75" hidden="1">
      <c r="A191" s="512"/>
      <c r="B191" s="29"/>
      <c r="C191" s="24"/>
      <c r="D191" s="24"/>
      <c r="E191" s="893" t="s">
        <v>42</v>
      </c>
      <c r="F191" s="894"/>
      <c r="G191" s="894"/>
      <c r="H191" s="894"/>
      <c r="I191" s="894"/>
      <c r="J191" s="894"/>
      <c r="K191" s="894"/>
      <c r="L191" s="894"/>
      <c r="M191" s="894"/>
      <c r="N191" s="894"/>
      <c r="O191" s="894"/>
      <c r="P191" s="894"/>
      <c r="Q191" s="894"/>
      <c r="R191" s="894"/>
      <c r="S191" s="894"/>
      <c r="T191" s="894"/>
      <c r="U191" s="283"/>
      <c r="V191" s="355"/>
      <c r="W191" s="355"/>
      <c r="X191" s="355"/>
      <c r="Y191" s="355"/>
      <c r="Z191" s="355"/>
      <c r="AA191" s="355"/>
      <c r="AB191" s="355"/>
      <c r="AC191" s="355"/>
      <c r="AD191" s="355"/>
      <c r="AE191" s="355"/>
      <c r="AF191" s="355"/>
      <c r="AG191" s="355"/>
      <c r="AH191" s="355"/>
      <c r="AI191" s="355"/>
      <c r="AJ191" s="296"/>
      <c r="AK191" s="296"/>
      <c r="AL191" s="886" t="s">
        <v>8</v>
      </c>
      <c r="AM191" s="886"/>
      <c r="AN191" s="886"/>
      <c r="AO191" s="886"/>
      <c r="AP191" s="886"/>
      <c r="AQ191" s="886"/>
      <c r="AR191" s="886"/>
      <c r="AS191" s="886"/>
      <c r="AT191" s="886"/>
      <c r="AU191" s="886"/>
      <c r="AV191" s="296"/>
      <c r="AW191" s="890">
        <f>SUM(AW189:BE190)</f>
        <v>0</v>
      </c>
      <c r="AX191" s="891"/>
      <c r="AY191" s="891"/>
      <c r="AZ191" s="891"/>
      <c r="BA191" s="891"/>
      <c r="BB191" s="891"/>
      <c r="BC191" s="891"/>
      <c r="BD191" s="891"/>
      <c r="BE191" s="892"/>
      <c r="BF191" s="87"/>
      <c r="BG191" s="87"/>
      <c r="BH191" s="87"/>
      <c r="BI191" s="87"/>
      <c r="BJ191" s="87"/>
      <c r="BK191" s="87"/>
      <c r="BL191" s="87"/>
      <c r="BM191" s="87"/>
      <c r="BN191" s="659"/>
      <c r="BO191" s="87"/>
      <c r="BP191" s="87"/>
      <c r="BQ191" s="657"/>
      <c r="BR191" s="657"/>
      <c r="BS191" s="657"/>
      <c r="BT191" s="353"/>
      <c r="BU191" s="353"/>
      <c r="BV191" s="353"/>
      <c r="BW191" s="353"/>
      <c r="BX191" s="353"/>
      <c r="BY191" s="353"/>
      <c r="BZ191" s="353"/>
      <c r="CA191" s="353"/>
      <c r="CB191" s="353"/>
      <c r="CC191" s="87"/>
      <c r="CD191" s="87"/>
      <c r="CE191" s="87"/>
      <c r="CF191" s="87"/>
      <c r="CG191" s="87"/>
      <c r="CH191" s="87"/>
      <c r="CI191" s="87"/>
      <c r="CJ191" s="658"/>
      <c r="CK191" s="658"/>
      <c r="CL191" s="658"/>
      <c r="CM191" s="658"/>
      <c r="CN191" s="658"/>
      <c r="CO191" s="658"/>
      <c r="CP191" s="354"/>
      <c r="CQ191" s="341"/>
      <c r="CR191" s="111"/>
      <c r="CS191" s="112"/>
      <c r="CT191" s="112"/>
      <c r="CU191" s="112"/>
      <c r="CV191" s="112"/>
      <c r="CW191" s="112"/>
      <c r="CX191" s="112"/>
      <c r="CY191" s="112"/>
      <c r="CZ191" s="112"/>
      <c r="DA191" s="226"/>
      <c r="DB191" s="226"/>
      <c r="DC191" s="226"/>
      <c r="DD191" s="29"/>
      <c r="DE191" s="29"/>
      <c r="DF191" s="29"/>
      <c r="DG191" s="29"/>
      <c r="DH191" s="29"/>
      <c r="DI191" s="29"/>
      <c r="DJ191" s="29"/>
      <c r="DK191" s="340"/>
      <c r="DL191" s="340"/>
      <c r="DM191" s="340"/>
      <c r="DN191" s="340"/>
      <c r="DO191" s="340"/>
      <c r="DP191" s="340"/>
      <c r="DQ191" s="340"/>
      <c r="DR191" s="340"/>
      <c r="DS191" s="340"/>
      <c r="DT191" s="340"/>
      <c r="DU191" s="340"/>
      <c r="DV191" s="340"/>
      <c r="DW191" s="340"/>
      <c r="DX191" s="340"/>
      <c r="DY191" s="340"/>
      <c r="DZ191" s="340"/>
      <c r="EA191" s="340"/>
      <c r="EB191" s="340"/>
      <c r="EC191" s="340"/>
      <c r="ED191" s="340"/>
      <c r="EE191" s="340"/>
      <c r="EF191" s="340"/>
      <c r="EG191" s="340"/>
      <c r="EH191" s="340"/>
      <c r="EI191" s="340"/>
      <c r="EJ191" s="340"/>
      <c r="EK191" s="340"/>
      <c r="EL191" s="340"/>
      <c r="EM191" s="340"/>
      <c r="EN191" s="340"/>
      <c r="EO191" s="340"/>
      <c r="EP191" s="340"/>
      <c r="EQ191" s="340"/>
      <c r="ER191" s="340"/>
      <c r="ES191" s="340"/>
      <c r="ET191" s="340"/>
      <c r="EU191" s="340"/>
      <c r="EV191" s="340"/>
      <c r="EW191" s="340"/>
      <c r="EX191" s="340"/>
      <c r="EY191" s="340"/>
      <c r="EZ191" s="340"/>
      <c r="FA191" s="340"/>
      <c r="FB191" s="340"/>
      <c r="FC191" s="340"/>
      <c r="FD191" s="340"/>
      <c r="FE191" s="340"/>
      <c r="FF191" s="340"/>
      <c r="FG191" s="340"/>
      <c r="FH191" s="340"/>
      <c r="FI191" s="340"/>
      <c r="FJ191" s="340"/>
      <c r="FK191" s="340"/>
      <c r="FL191" s="340"/>
      <c r="FM191" s="340"/>
      <c r="FN191" s="340"/>
      <c r="FO191" s="340"/>
      <c r="FP191" s="340"/>
      <c r="FQ191" s="340"/>
      <c r="FR191" s="340"/>
      <c r="FS191" s="340"/>
      <c r="FT191" s="340"/>
      <c r="FU191" s="340"/>
      <c r="FV191" s="340"/>
      <c r="FW191" s="340"/>
      <c r="FX191" s="340"/>
      <c r="FY191" s="340"/>
      <c r="FZ191" s="340"/>
      <c r="GA191" s="340"/>
      <c r="GB191" s="340"/>
      <c r="GC191" s="340"/>
      <c r="GD191" s="340"/>
      <c r="GE191" s="340"/>
      <c r="GF191" s="340"/>
      <c r="GG191" s="340"/>
      <c r="GH191" s="340"/>
      <c r="GI191" s="340"/>
      <c r="GJ191" s="340"/>
      <c r="GK191" s="283"/>
      <c r="GL191" s="148"/>
      <c r="GM191" s="230"/>
      <c r="GN191" s="13"/>
      <c r="GO191" s="13"/>
      <c r="GP191" s="13"/>
      <c r="GQ191" s="13"/>
      <c r="GR191" s="13"/>
      <c r="GS191" s="13"/>
      <c r="GT191" s="13"/>
      <c r="GU191" s="13"/>
      <c r="GV191" s="230"/>
    </row>
    <row r="192" spans="1:204" ht="15.75" hidden="1">
      <c r="A192" s="512"/>
      <c r="B192" s="29"/>
      <c r="C192" s="24"/>
      <c r="D192" s="24"/>
      <c r="E192" s="10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/>
      <c r="V192" s="296"/>
      <c r="W192" s="296"/>
      <c r="X192" s="296"/>
      <c r="Y192" s="296"/>
      <c r="Z192" s="296"/>
      <c r="AA192" s="296"/>
      <c r="AB192" s="296"/>
      <c r="AC192" s="296"/>
      <c r="AD192" s="296"/>
      <c r="AE192" s="296"/>
      <c r="AF192" s="296"/>
      <c r="AG192" s="296"/>
      <c r="AH192" s="296"/>
      <c r="AI192" s="296"/>
      <c r="AJ192" s="296"/>
      <c r="AK192" s="296"/>
      <c r="AL192" s="296"/>
      <c r="AM192" s="296"/>
      <c r="AN192" s="296"/>
      <c r="AO192" s="296"/>
      <c r="AP192" s="296"/>
      <c r="AQ192" s="296"/>
      <c r="AR192" s="296"/>
      <c r="AS192" s="296"/>
      <c r="AT192" s="296"/>
      <c r="AU192" s="296"/>
      <c r="AV192" s="296"/>
      <c r="AW192" s="660"/>
      <c r="AX192" s="660"/>
      <c r="AY192" s="660"/>
      <c r="AZ192" s="660"/>
      <c r="BA192" s="660"/>
      <c r="BB192" s="660"/>
      <c r="BC192" s="660"/>
      <c r="BD192" s="660"/>
      <c r="BE192" s="660"/>
      <c r="BF192" s="353"/>
      <c r="BG192" s="353"/>
      <c r="BH192" s="353"/>
      <c r="BI192" s="353"/>
      <c r="BJ192" s="353"/>
      <c r="BK192" s="353"/>
      <c r="BL192" s="353"/>
      <c r="BM192" s="353"/>
      <c r="BN192" s="353"/>
      <c r="BO192" s="87"/>
      <c r="BP192" s="87"/>
      <c r="BQ192" s="657"/>
      <c r="BR192" s="657"/>
      <c r="BS192" s="657"/>
      <c r="BT192" s="353"/>
      <c r="BU192" s="353"/>
      <c r="BV192" s="353"/>
      <c r="BW192" s="353"/>
      <c r="BX192" s="353"/>
      <c r="BY192" s="353"/>
      <c r="BZ192" s="353"/>
      <c r="CA192" s="353"/>
      <c r="CB192" s="353"/>
      <c r="CC192" s="87"/>
      <c r="CD192" s="87"/>
      <c r="CE192" s="87"/>
      <c r="CF192" s="87"/>
      <c r="CG192" s="87"/>
      <c r="CH192" s="87"/>
      <c r="CI192" s="87"/>
      <c r="CJ192" s="658"/>
      <c r="CK192" s="658"/>
      <c r="CL192" s="658"/>
      <c r="CM192" s="658"/>
      <c r="CN192" s="658"/>
      <c r="CO192" s="658"/>
      <c r="CP192" s="354"/>
      <c r="CQ192" s="341"/>
      <c r="CR192" s="111"/>
      <c r="CS192" s="112"/>
      <c r="CT192" s="112"/>
      <c r="CU192" s="112"/>
      <c r="CV192" s="112"/>
      <c r="CW192" s="112"/>
      <c r="CX192" s="112"/>
      <c r="CY192" s="112"/>
      <c r="CZ192" s="112"/>
      <c r="DA192" s="226"/>
      <c r="DB192" s="226"/>
      <c r="DC192" s="226"/>
      <c r="DD192" s="29"/>
      <c r="DE192" s="29"/>
      <c r="DF192" s="29"/>
      <c r="DG192" s="29"/>
      <c r="DH192" s="29"/>
      <c r="DI192" s="29"/>
      <c r="DJ192" s="29"/>
      <c r="DK192" s="340"/>
      <c r="DL192" s="340"/>
      <c r="DM192" s="340"/>
      <c r="DN192" s="340"/>
      <c r="DO192" s="340"/>
      <c r="DP192" s="340"/>
      <c r="DQ192" s="340"/>
      <c r="DR192" s="340"/>
      <c r="DS192" s="340"/>
      <c r="DT192" s="340"/>
      <c r="DU192" s="340"/>
      <c r="DV192" s="340"/>
      <c r="DW192" s="340"/>
      <c r="DX192" s="340"/>
      <c r="DY192" s="340"/>
      <c r="DZ192" s="340"/>
      <c r="EA192" s="340"/>
      <c r="EB192" s="340"/>
      <c r="EC192" s="340"/>
      <c r="ED192" s="340"/>
      <c r="EE192" s="340"/>
      <c r="EF192" s="340"/>
      <c r="EG192" s="340"/>
      <c r="EH192" s="340"/>
      <c r="EI192" s="340"/>
      <c r="EJ192" s="340"/>
      <c r="EK192" s="340"/>
      <c r="EL192" s="340"/>
      <c r="EM192" s="340"/>
      <c r="EN192" s="340"/>
      <c r="EO192" s="340"/>
      <c r="EP192" s="340"/>
      <c r="EQ192" s="340"/>
      <c r="ER192" s="340"/>
      <c r="ES192" s="340"/>
      <c r="ET192" s="340"/>
      <c r="EU192" s="340"/>
      <c r="EV192" s="340"/>
      <c r="EW192" s="340"/>
      <c r="EX192" s="340"/>
      <c r="EY192" s="340"/>
      <c r="EZ192" s="340"/>
      <c r="FA192" s="340"/>
      <c r="FB192" s="340"/>
      <c r="FC192" s="340"/>
      <c r="FD192" s="340"/>
      <c r="FE192" s="340"/>
      <c r="FF192" s="340"/>
      <c r="FG192" s="340"/>
      <c r="FH192" s="340"/>
      <c r="FI192" s="340"/>
      <c r="FJ192" s="340"/>
      <c r="FK192" s="340"/>
      <c r="FL192" s="340"/>
      <c r="FM192" s="340"/>
      <c r="FN192" s="340"/>
      <c r="FO192" s="340"/>
      <c r="FP192" s="340"/>
      <c r="FQ192" s="340"/>
      <c r="FR192" s="340"/>
      <c r="FS192" s="340"/>
      <c r="FT192" s="340"/>
      <c r="FU192" s="340"/>
      <c r="FV192" s="340"/>
      <c r="FW192" s="340"/>
      <c r="FX192" s="340"/>
      <c r="FY192" s="340"/>
      <c r="FZ192" s="340"/>
      <c r="GA192" s="340"/>
      <c r="GB192" s="340"/>
      <c r="GC192" s="340"/>
      <c r="GD192" s="340"/>
      <c r="GE192" s="340"/>
      <c r="GF192" s="340"/>
      <c r="GG192" s="340"/>
      <c r="GH192" s="340"/>
      <c r="GI192" s="340"/>
      <c r="GJ192" s="340"/>
      <c r="GK192" s="283"/>
      <c r="GL192" s="148"/>
      <c r="GM192" s="230"/>
      <c r="GN192" s="13"/>
      <c r="GO192" s="13"/>
      <c r="GP192" s="13"/>
      <c r="GQ192" s="13"/>
      <c r="GR192" s="13"/>
      <c r="GS192" s="13"/>
      <c r="GT192" s="13"/>
      <c r="GU192" s="13"/>
      <c r="GV192" s="230"/>
    </row>
    <row r="193" spans="1:204" ht="15.75" hidden="1">
      <c r="A193" s="512"/>
      <c r="B193" s="29"/>
      <c r="C193" s="24"/>
      <c r="D193" s="24"/>
      <c r="E193" s="893" t="s">
        <v>62</v>
      </c>
      <c r="F193" s="894"/>
      <c r="G193" s="894"/>
      <c r="H193" s="894"/>
      <c r="I193" s="894"/>
      <c r="J193" s="894"/>
      <c r="K193" s="894"/>
      <c r="L193" s="894"/>
      <c r="M193" s="894"/>
      <c r="N193" s="894"/>
      <c r="O193" s="894"/>
      <c r="P193" s="894"/>
      <c r="Q193" s="894"/>
      <c r="R193" s="894"/>
      <c r="S193" s="894"/>
      <c r="T193" s="894"/>
      <c r="U193" s="894"/>
      <c r="V193" s="894"/>
      <c r="W193" s="894"/>
      <c r="X193" s="894"/>
      <c r="Y193" s="894"/>
      <c r="Z193" s="894"/>
      <c r="AA193" s="894"/>
      <c r="AB193" s="894"/>
      <c r="AC193" s="894"/>
      <c r="AD193" s="894"/>
      <c r="AE193" s="894"/>
      <c r="AF193" s="894"/>
      <c r="AG193" s="894"/>
      <c r="AH193" s="894"/>
      <c r="AI193" s="894"/>
      <c r="AJ193" s="894"/>
      <c r="AK193" s="296"/>
      <c r="AL193" s="296"/>
      <c r="AM193" s="296"/>
      <c r="AN193" s="296"/>
      <c r="AO193" s="296"/>
      <c r="AP193" s="296"/>
      <c r="AQ193" s="296"/>
      <c r="AR193" s="296"/>
      <c r="AS193" s="296"/>
      <c r="AT193" s="296"/>
      <c r="AU193" s="296"/>
      <c r="AV193" s="356"/>
      <c r="AW193" s="890">
        <f>IF(AW176&lt;&gt;0,CR65,"")</f>
      </c>
      <c r="AX193" s="891"/>
      <c r="AY193" s="891"/>
      <c r="AZ193" s="891"/>
      <c r="BA193" s="891"/>
      <c r="BB193" s="891"/>
      <c r="BC193" s="891"/>
      <c r="BD193" s="891"/>
      <c r="BE193" s="892"/>
      <c r="BF193" s="353"/>
      <c r="BG193" s="353"/>
      <c r="BH193" s="353"/>
      <c r="BI193" s="353"/>
      <c r="BJ193" s="353"/>
      <c r="BK193" s="353"/>
      <c r="BL193" s="353"/>
      <c r="BM193" s="353"/>
      <c r="BN193" s="353"/>
      <c r="BO193" s="87"/>
      <c r="BP193" s="87"/>
      <c r="BQ193" s="657"/>
      <c r="BR193" s="657"/>
      <c r="BS193" s="657"/>
      <c r="BT193" s="353"/>
      <c r="BU193" s="353"/>
      <c r="BV193" s="353"/>
      <c r="BW193" s="353"/>
      <c r="BX193" s="353"/>
      <c r="BY193" s="353"/>
      <c r="BZ193" s="353"/>
      <c r="CA193" s="353"/>
      <c r="CB193" s="353"/>
      <c r="CC193" s="87"/>
      <c r="CD193" s="87"/>
      <c r="CE193" s="87"/>
      <c r="CF193" s="87"/>
      <c r="CG193" s="87"/>
      <c r="CH193" s="87"/>
      <c r="CI193" s="87"/>
      <c r="CJ193" s="658"/>
      <c r="CK193" s="658"/>
      <c r="CL193" s="658"/>
      <c r="CM193" s="658"/>
      <c r="CN193" s="658"/>
      <c r="CO193" s="658"/>
      <c r="CP193" s="354"/>
      <c r="CQ193" s="341"/>
      <c r="CR193" s="111"/>
      <c r="CS193" s="112"/>
      <c r="CT193" s="112"/>
      <c r="CU193" s="112"/>
      <c r="CV193" s="112"/>
      <c r="CW193" s="112"/>
      <c r="CX193" s="112"/>
      <c r="CY193" s="112"/>
      <c r="CZ193" s="112"/>
      <c r="DA193" s="226"/>
      <c r="DB193" s="226"/>
      <c r="DC193" s="226"/>
      <c r="DD193" s="29"/>
      <c r="DE193" s="29"/>
      <c r="DF193" s="29"/>
      <c r="DG193" s="29"/>
      <c r="DH193" s="29"/>
      <c r="DI193" s="29"/>
      <c r="DJ193" s="29"/>
      <c r="DK193" s="340"/>
      <c r="DL193" s="340"/>
      <c r="DM193" s="340"/>
      <c r="DN193" s="340"/>
      <c r="DO193" s="340"/>
      <c r="DP193" s="340"/>
      <c r="DQ193" s="340"/>
      <c r="DR193" s="340"/>
      <c r="DS193" s="340"/>
      <c r="DT193" s="340"/>
      <c r="DU193" s="340"/>
      <c r="DV193" s="340"/>
      <c r="DW193" s="340"/>
      <c r="DX193" s="340"/>
      <c r="DY193" s="340"/>
      <c r="DZ193" s="340"/>
      <c r="EA193" s="340"/>
      <c r="EB193" s="340"/>
      <c r="EC193" s="340"/>
      <c r="ED193" s="340"/>
      <c r="EE193" s="340"/>
      <c r="EF193" s="340"/>
      <c r="EG193" s="340"/>
      <c r="EH193" s="340"/>
      <c r="EI193" s="340"/>
      <c r="EJ193" s="340"/>
      <c r="EK193" s="340"/>
      <c r="EL193" s="340"/>
      <c r="EM193" s="340"/>
      <c r="EN193" s="340"/>
      <c r="EO193" s="340"/>
      <c r="EP193" s="340"/>
      <c r="EQ193" s="340"/>
      <c r="ER193" s="340"/>
      <c r="ES193" s="340"/>
      <c r="ET193" s="340"/>
      <c r="EU193" s="340"/>
      <c r="EV193" s="340"/>
      <c r="EW193" s="340"/>
      <c r="EX193" s="340"/>
      <c r="EY193" s="340"/>
      <c r="EZ193" s="340"/>
      <c r="FA193" s="340"/>
      <c r="FB193" s="340"/>
      <c r="FC193" s="340"/>
      <c r="FD193" s="340"/>
      <c r="FE193" s="340"/>
      <c r="FF193" s="340"/>
      <c r="FG193" s="340"/>
      <c r="FH193" s="340"/>
      <c r="FI193" s="340"/>
      <c r="FJ193" s="340"/>
      <c r="FK193" s="340"/>
      <c r="FL193" s="340"/>
      <c r="FM193" s="340"/>
      <c r="FN193" s="340"/>
      <c r="FO193" s="340"/>
      <c r="FP193" s="340"/>
      <c r="FQ193" s="340"/>
      <c r="FR193" s="340"/>
      <c r="FS193" s="340"/>
      <c r="FT193" s="340"/>
      <c r="FU193" s="340"/>
      <c r="FV193" s="340"/>
      <c r="FW193" s="340"/>
      <c r="FX193" s="340"/>
      <c r="FY193" s="340"/>
      <c r="FZ193" s="340"/>
      <c r="GA193" s="340"/>
      <c r="GB193" s="340"/>
      <c r="GC193" s="340"/>
      <c r="GD193" s="340"/>
      <c r="GE193" s="340"/>
      <c r="GF193" s="340"/>
      <c r="GG193" s="340"/>
      <c r="GH193" s="340"/>
      <c r="GI193" s="340"/>
      <c r="GJ193" s="340"/>
      <c r="GK193" s="283"/>
      <c r="GL193" s="148"/>
      <c r="GM193" s="230"/>
      <c r="GN193" s="13"/>
      <c r="GO193" s="13"/>
      <c r="GP193" s="13"/>
      <c r="GQ193" s="13"/>
      <c r="GR193" s="13"/>
      <c r="GS193" s="13"/>
      <c r="GT193" s="13"/>
      <c r="GU193" s="13"/>
      <c r="GV193" s="230"/>
    </row>
    <row r="194" spans="1:204" ht="15.75" hidden="1">
      <c r="A194" s="512"/>
      <c r="B194" s="29"/>
      <c r="C194" s="24"/>
      <c r="D194" s="24"/>
      <c r="E194" s="893" t="s">
        <v>40</v>
      </c>
      <c r="F194" s="894"/>
      <c r="G194" s="894"/>
      <c r="H194" s="894"/>
      <c r="I194" s="894"/>
      <c r="J194" s="894"/>
      <c r="K194" s="894"/>
      <c r="L194" s="894"/>
      <c r="M194" s="894"/>
      <c r="N194" s="894"/>
      <c r="O194" s="894"/>
      <c r="P194" s="894"/>
      <c r="Q194" s="894"/>
      <c r="R194" s="894"/>
      <c r="S194" s="894"/>
      <c r="T194" s="894"/>
      <c r="U194" s="894"/>
      <c r="V194" s="894"/>
      <c r="W194" s="894"/>
      <c r="X194" s="894"/>
      <c r="Y194" s="894"/>
      <c r="Z194" s="894"/>
      <c r="AA194" s="894"/>
      <c r="AB194" s="894"/>
      <c r="AC194" s="894"/>
      <c r="AD194" s="894"/>
      <c r="AE194" s="894"/>
      <c r="AF194" s="894"/>
      <c r="AG194" s="894"/>
      <c r="AH194" s="894"/>
      <c r="AI194" s="894"/>
      <c r="AJ194" s="894"/>
      <c r="AK194" s="296"/>
      <c r="AL194" s="296"/>
      <c r="AM194" s="296"/>
      <c r="AN194" s="296"/>
      <c r="AO194" s="296"/>
      <c r="AP194" s="296"/>
      <c r="AQ194" s="296"/>
      <c r="AR194" s="296"/>
      <c r="AS194" s="296"/>
      <c r="AT194" s="296"/>
      <c r="AU194" s="296"/>
      <c r="AV194" s="296"/>
      <c r="AW194" s="890">
        <f>IF(AW176&lt;&gt;0,AW176,"")</f>
      </c>
      <c r="AX194" s="891"/>
      <c r="AY194" s="891"/>
      <c r="AZ194" s="891"/>
      <c r="BA194" s="891"/>
      <c r="BB194" s="891"/>
      <c r="BC194" s="891"/>
      <c r="BD194" s="891"/>
      <c r="BE194" s="892"/>
      <c r="BF194" s="353"/>
      <c r="BG194" s="353"/>
      <c r="BH194" s="353"/>
      <c r="BI194" s="353"/>
      <c r="BJ194" s="353"/>
      <c r="BK194" s="353"/>
      <c r="BL194" s="353"/>
      <c r="BM194" s="353"/>
      <c r="BN194" s="353"/>
      <c r="BO194" s="87"/>
      <c r="BP194" s="87"/>
      <c r="BQ194" s="657"/>
      <c r="BR194" s="657"/>
      <c r="BS194" s="657"/>
      <c r="BT194" s="353"/>
      <c r="BU194" s="353"/>
      <c r="BV194" s="353"/>
      <c r="BW194" s="353"/>
      <c r="BX194" s="353"/>
      <c r="BY194" s="353"/>
      <c r="BZ194" s="353"/>
      <c r="CA194" s="353"/>
      <c r="CB194" s="353"/>
      <c r="CC194" s="87"/>
      <c r="CD194" s="87"/>
      <c r="CE194" s="87"/>
      <c r="CF194" s="87"/>
      <c r="CG194" s="87"/>
      <c r="CH194" s="87"/>
      <c r="CI194" s="87"/>
      <c r="CJ194" s="658"/>
      <c r="CK194" s="658"/>
      <c r="CL194" s="658"/>
      <c r="CM194" s="658"/>
      <c r="CN194" s="658"/>
      <c r="CO194" s="658"/>
      <c r="CP194" s="354"/>
      <c r="CQ194" s="341"/>
      <c r="CR194" s="111"/>
      <c r="CS194" s="112"/>
      <c r="CT194" s="112"/>
      <c r="CU194" s="112"/>
      <c r="CV194" s="112"/>
      <c r="CW194" s="112"/>
      <c r="CX194" s="112"/>
      <c r="CY194" s="112"/>
      <c r="CZ194" s="112"/>
      <c r="DA194" s="226"/>
      <c r="DB194" s="226"/>
      <c r="DC194" s="226"/>
      <c r="DD194" s="29"/>
      <c r="DE194" s="29"/>
      <c r="DF194" s="29"/>
      <c r="DG194" s="29"/>
      <c r="DH194" s="29"/>
      <c r="DI194" s="29"/>
      <c r="DJ194" s="29"/>
      <c r="DK194" s="340"/>
      <c r="DL194" s="340"/>
      <c r="DM194" s="340"/>
      <c r="DN194" s="340"/>
      <c r="DO194" s="340"/>
      <c r="DP194" s="340"/>
      <c r="DQ194" s="340"/>
      <c r="DR194" s="340"/>
      <c r="DS194" s="340"/>
      <c r="DT194" s="340"/>
      <c r="DU194" s="340"/>
      <c r="DV194" s="340"/>
      <c r="DW194" s="340"/>
      <c r="DX194" s="340"/>
      <c r="DY194" s="340"/>
      <c r="DZ194" s="340"/>
      <c r="EA194" s="340"/>
      <c r="EB194" s="340"/>
      <c r="EC194" s="340"/>
      <c r="ED194" s="340"/>
      <c r="EE194" s="340"/>
      <c r="EF194" s="340"/>
      <c r="EG194" s="340"/>
      <c r="EH194" s="340"/>
      <c r="EI194" s="340"/>
      <c r="EJ194" s="340"/>
      <c r="EK194" s="340"/>
      <c r="EL194" s="340"/>
      <c r="EM194" s="340"/>
      <c r="EN194" s="340"/>
      <c r="EO194" s="340"/>
      <c r="EP194" s="340"/>
      <c r="EQ194" s="340"/>
      <c r="ER194" s="340"/>
      <c r="ES194" s="340"/>
      <c r="ET194" s="340"/>
      <c r="EU194" s="340"/>
      <c r="EV194" s="340"/>
      <c r="EW194" s="340"/>
      <c r="EX194" s="340"/>
      <c r="EY194" s="340"/>
      <c r="EZ194" s="340"/>
      <c r="FA194" s="340"/>
      <c r="FB194" s="340"/>
      <c r="FC194" s="340"/>
      <c r="FD194" s="340"/>
      <c r="FE194" s="340"/>
      <c r="FF194" s="340"/>
      <c r="FG194" s="340"/>
      <c r="FH194" s="340"/>
      <c r="FI194" s="340"/>
      <c r="FJ194" s="340"/>
      <c r="FK194" s="340"/>
      <c r="FL194" s="340"/>
      <c r="FM194" s="340"/>
      <c r="FN194" s="340"/>
      <c r="FO194" s="340"/>
      <c r="FP194" s="340"/>
      <c r="FQ194" s="340"/>
      <c r="FR194" s="340"/>
      <c r="FS194" s="340"/>
      <c r="FT194" s="340"/>
      <c r="FU194" s="340"/>
      <c r="FV194" s="340"/>
      <c r="FW194" s="340"/>
      <c r="FX194" s="340"/>
      <c r="FY194" s="340"/>
      <c r="FZ194" s="340"/>
      <c r="GA194" s="340"/>
      <c r="GB194" s="340"/>
      <c r="GC194" s="340"/>
      <c r="GD194" s="340"/>
      <c r="GE194" s="340"/>
      <c r="GF194" s="340"/>
      <c r="GG194" s="340"/>
      <c r="GH194" s="340"/>
      <c r="GI194" s="340"/>
      <c r="GJ194" s="340"/>
      <c r="GK194" s="283"/>
      <c r="GL194" s="148"/>
      <c r="GM194" s="230"/>
      <c r="GN194" s="13"/>
      <c r="GO194" s="13"/>
      <c r="GP194" s="13"/>
      <c r="GQ194" s="13"/>
      <c r="GR194" s="13"/>
      <c r="GS194" s="13"/>
      <c r="GT194" s="13"/>
      <c r="GU194" s="13"/>
      <c r="GV194" s="230"/>
    </row>
    <row r="195" spans="1:204" ht="15.75" hidden="1">
      <c r="A195" s="512"/>
      <c r="B195" s="29"/>
      <c r="C195" s="24"/>
      <c r="D195" s="24"/>
      <c r="E195" s="893"/>
      <c r="F195" s="894"/>
      <c r="G195" s="894"/>
      <c r="H195" s="894"/>
      <c r="I195" s="894"/>
      <c r="J195" s="894"/>
      <c r="K195" s="894"/>
      <c r="L195" s="894"/>
      <c r="M195" s="894"/>
      <c r="N195" s="894"/>
      <c r="O195" s="894"/>
      <c r="P195" s="894"/>
      <c r="Q195" s="894"/>
      <c r="R195" s="894"/>
      <c r="S195" s="894"/>
      <c r="T195" s="894"/>
      <c r="U195" s="283"/>
      <c r="V195" s="355"/>
      <c r="W195" s="355"/>
      <c r="X195" s="355"/>
      <c r="Y195" s="355"/>
      <c r="Z195" s="355"/>
      <c r="AA195" s="355"/>
      <c r="AB195" s="355"/>
      <c r="AC195" s="355"/>
      <c r="AD195" s="355"/>
      <c r="AE195" s="355"/>
      <c r="AF195" s="355"/>
      <c r="AG195" s="355"/>
      <c r="AH195" s="355"/>
      <c r="AI195" s="355"/>
      <c r="AJ195" s="296"/>
      <c r="AK195" s="296"/>
      <c r="AL195" s="886" t="s">
        <v>13</v>
      </c>
      <c r="AM195" s="886"/>
      <c r="AN195" s="886"/>
      <c r="AO195" s="886"/>
      <c r="AP195" s="886"/>
      <c r="AQ195" s="886"/>
      <c r="AR195" s="886"/>
      <c r="AS195" s="886"/>
      <c r="AT195" s="886"/>
      <c r="AU195" s="886"/>
      <c r="AV195" s="296"/>
      <c r="AW195" s="890">
        <f>IF(AW176&lt;&gt;0,AW193-AW194,"")</f>
      </c>
      <c r="AX195" s="891"/>
      <c r="AY195" s="891"/>
      <c r="AZ195" s="891"/>
      <c r="BA195" s="891"/>
      <c r="BB195" s="891"/>
      <c r="BC195" s="891"/>
      <c r="BD195" s="891"/>
      <c r="BE195" s="892"/>
      <c r="BF195" s="87"/>
      <c r="BG195" s="87"/>
      <c r="BH195" s="87"/>
      <c r="BI195" s="87"/>
      <c r="BJ195" s="87"/>
      <c r="BK195" s="87"/>
      <c r="BL195" s="87"/>
      <c r="BM195" s="87"/>
      <c r="BN195" s="87"/>
      <c r="BO195" s="659"/>
      <c r="BP195" s="657"/>
      <c r="BQ195" s="657"/>
      <c r="BR195" s="657"/>
      <c r="BS195" s="657"/>
      <c r="BT195" s="660"/>
      <c r="BU195" s="660"/>
      <c r="BV195" s="660"/>
      <c r="BW195" s="660"/>
      <c r="BX195" s="660"/>
      <c r="BY195" s="660"/>
      <c r="BZ195" s="660"/>
      <c r="CA195" s="660"/>
      <c r="CB195" s="660"/>
      <c r="CC195" s="87"/>
      <c r="CD195" s="87"/>
      <c r="CE195" s="87"/>
      <c r="CF195" s="87"/>
      <c r="CG195" s="87"/>
      <c r="CH195" s="87"/>
      <c r="CI195" s="87"/>
      <c r="CJ195" s="658"/>
      <c r="CK195" s="658"/>
      <c r="CL195" s="658"/>
      <c r="CM195" s="658"/>
      <c r="CN195" s="658"/>
      <c r="CO195" s="658"/>
      <c r="CP195" s="354"/>
      <c r="CQ195" s="341"/>
      <c r="CR195" s="111"/>
      <c r="CS195" s="112"/>
      <c r="CT195" s="112"/>
      <c r="CU195" s="112"/>
      <c r="CV195" s="112"/>
      <c r="CW195" s="112"/>
      <c r="CX195" s="112"/>
      <c r="CY195" s="112"/>
      <c r="CZ195" s="112"/>
      <c r="DA195" s="226"/>
      <c r="DB195" s="226"/>
      <c r="DC195" s="226"/>
      <c r="DD195" s="29"/>
      <c r="DE195" s="29"/>
      <c r="DF195" s="29"/>
      <c r="DG195" s="29"/>
      <c r="DH195" s="29"/>
      <c r="DI195" s="29"/>
      <c r="DJ195" s="29"/>
      <c r="DK195" s="340"/>
      <c r="DL195" s="340"/>
      <c r="DM195" s="340"/>
      <c r="DN195" s="340"/>
      <c r="DO195" s="340"/>
      <c r="DP195" s="340"/>
      <c r="DQ195" s="340"/>
      <c r="DR195" s="340"/>
      <c r="DS195" s="340"/>
      <c r="DT195" s="340"/>
      <c r="DU195" s="340"/>
      <c r="DV195" s="340"/>
      <c r="DW195" s="340"/>
      <c r="DX195" s="340"/>
      <c r="DY195" s="340"/>
      <c r="DZ195" s="340"/>
      <c r="EA195" s="340"/>
      <c r="EB195" s="340"/>
      <c r="EC195" s="340"/>
      <c r="ED195" s="340"/>
      <c r="EE195" s="340"/>
      <c r="EF195" s="340"/>
      <c r="EG195" s="340"/>
      <c r="EH195" s="340"/>
      <c r="EI195" s="340"/>
      <c r="EJ195" s="340"/>
      <c r="EK195" s="340"/>
      <c r="EL195" s="340"/>
      <c r="EM195" s="340"/>
      <c r="EN195" s="340"/>
      <c r="EO195" s="340"/>
      <c r="EP195" s="340"/>
      <c r="EQ195" s="340"/>
      <c r="ER195" s="340"/>
      <c r="ES195" s="340"/>
      <c r="ET195" s="340"/>
      <c r="EU195" s="340"/>
      <c r="EV195" s="340"/>
      <c r="EW195" s="340"/>
      <c r="EX195" s="340"/>
      <c r="EY195" s="340"/>
      <c r="EZ195" s="340"/>
      <c r="FA195" s="340"/>
      <c r="FB195" s="340"/>
      <c r="FC195" s="340"/>
      <c r="FD195" s="340"/>
      <c r="FE195" s="340"/>
      <c r="FF195" s="340"/>
      <c r="FG195" s="340"/>
      <c r="FH195" s="340"/>
      <c r="FI195" s="340"/>
      <c r="FJ195" s="340"/>
      <c r="FK195" s="340"/>
      <c r="FL195" s="340"/>
      <c r="FM195" s="340"/>
      <c r="FN195" s="340"/>
      <c r="FO195" s="340"/>
      <c r="FP195" s="340"/>
      <c r="FQ195" s="340"/>
      <c r="FR195" s="340"/>
      <c r="FS195" s="340"/>
      <c r="FT195" s="340"/>
      <c r="FU195" s="340"/>
      <c r="FV195" s="340"/>
      <c r="FW195" s="340"/>
      <c r="FX195" s="340"/>
      <c r="FY195" s="340"/>
      <c r="FZ195" s="340"/>
      <c r="GA195" s="340"/>
      <c r="GB195" s="340"/>
      <c r="GC195" s="340"/>
      <c r="GD195" s="340"/>
      <c r="GE195" s="340"/>
      <c r="GF195" s="340"/>
      <c r="GG195" s="340"/>
      <c r="GH195" s="340"/>
      <c r="GI195" s="340"/>
      <c r="GJ195" s="340"/>
      <c r="GK195" s="283"/>
      <c r="GL195" s="148"/>
      <c r="GM195" s="230"/>
      <c r="GN195" s="13"/>
      <c r="GO195" s="13"/>
      <c r="GP195" s="13"/>
      <c r="GQ195" s="13"/>
      <c r="GR195" s="13"/>
      <c r="GS195" s="13"/>
      <c r="GT195" s="13"/>
      <c r="GU195" s="13"/>
      <c r="GV195" s="230"/>
    </row>
    <row r="196" spans="1:204" ht="15.75" hidden="1">
      <c r="A196" s="512"/>
      <c r="B196" s="29"/>
      <c r="C196" s="24"/>
      <c r="D196" s="24"/>
      <c r="E196" s="10"/>
      <c r="F196" s="296"/>
      <c r="G196" s="296"/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  <c r="Y196" s="296"/>
      <c r="Z196" s="296"/>
      <c r="AA196" s="296"/>
      <c r="AB196" s="296"/>
      <c r="AC196" s="296"/>
      <c r="AD196" s="296"/>
      <c r="AE196" s="296"/>
      <c r="AF196" s="296"/>
      <c r="AG196" s="296"/>
      <c r="AH196" s="296"/>
      <c r="AI196" s="296"/>
      <c r="AJ196" s="296"/>
      <c r="AK196" s="296"/>
      <c r="AL196" s="296"/>
      <c r="AM196" s="296"/>
      <c r="AN196" s="296"/>
      <c r="AO196" s="296"/>
      <c r="AP196" s="296"/>
      <c r="AQ196" s="296"/>
      <c r="AR196" s="296"/>
      <c r="AS196" s="296"/>
      <c r="AT196" s="296"/>
      <c r="AU196" s="296"/>
      <c r="AV196" s="296"/>
      <c r="AW196" s="87"/>
      <c r="AX196" s="87"/>
      <c r="AY196" s="87"/>
      <c r="AZ196" s="87"/>
      <c r="BA196" s="87"/>
      <c r="BB196" s="87"/>
      <c r="BC196" s="87"/>
      <c r="BD196" s="87"/>
      <c r="BE196" s="825" t="s">
        <v>5</v>
      </c>
      <c r="BF196" s="825"/>
      <c r="BG196" s="825"/>
      <c r="BH196" s="825"/>
      <c r="BI196" s="825"/>
      <c r="BJ196" s="825"/>
      <c r="BK196" s="825"/>
      <c r="BL196" s="825"/>
      <c r="BM196" s="825"/>
      <c r="BN196" s="825"/>
      <c r="BO196" s="825"/>
      <c r="BP196" s="825"/>
      <c r="BQ196" s="825"/>
      <c r="BR196" s="122"/>
      <c r="BS196" s="122"/>
      <c r="BT196" s="828" t="s">
        <v>6</v>
      </c>
      <c r="BU196" s="828"/>
      <c r="BV196" s="828"/>
      <c r="BW196" s="828"/>
      <c r="BX196" s="828"/>
      <c r="BY196" s="828"/>
      <c r="BZ196" s="828"/>
      <c r="CA196" s="828"/>
      <c r="CB196" s="828"/>
      <c r="CC196" s="177"/>
      <c r="CD196" s="87"/>
      <c r="CE196" s="87"/>
      <c r="CF196" s="87"/>
      <c r="CG196" s="826" t="s">
        <v>8</v>
      </c>
      <c r="CH196" s="826"/>
      <c r="CI196" s="826"/>
      <c r="CJ196" s="826"/>
      <c r="CK196" s="826"/>
      <c r="CL196" s="826"/>
      <c r="CM196" s="826"/>
      <c r="CN196" s="826"/>
      <c r="CO196" s="826"/>
      <c r="CP196" s="354"/>
      <c r="CQ196" s="341"/>
      <c r="CR196" s="111"/>
      <c r="CS196" s="112"/>
      <c r="CT196" s="112"/>
      <c r="CU196" s="112"/>
      <c r="CV196" s="112"/>
      <c r="CW196" s="112"/>
      <c r="CX196" s="112"/>
      <c r="CY196" s="112"/>
      <c r="CZ196" s="112"/>
      <c r="DA196" s="226"/>
      <c r="DB196" s="226"/>
      <c r="DC196" s="226"/>
      <c r="DD196" s="29"/>
      <c r="DE196" s="29"/>
      <c r="DF196" s="29"/>
      <c r="DG196" s="29"/>
      <c r="DH196" s="29"/>
      <c r="DI196" s="29"/>
      <c r="DJ196" s="29"/>
      <c r="DK196" s="340"/>
      <c r="DL196" s="340"/>
      <c r="DM196" s="340"/>
      <c r="DN196" s="340"/>
      <c r="DO196" s="340"/>
      <c r="DP196" s="340"/>
      <c r="DQ196" s="340"/>
      <c r="DR196" s="340"/>
      <c r="DS196" s="340"/>
      <c r="DT196" s="340"/>
      <c r="DU196" s="340"/>
      <c r="DV196" s="340"/>
      <c r="DW196" s="340"/>
      <c r="DX196" s="340"/>
      <c r="DY196" s="340"/>
      <c r="DZ196" s="340"/>
      <c r="EA196" s="340"/>
      <c r="EB196" s="340"/>
      <c r="EC196" s="340"/>
      <c r="ED196" s="340"/>
      <c r="EE196" s="340"/>
      <c r="EF196" s="340"/>
      <c r="EG196" s="340"/>
      <c r="EH196" s="340"/>
      <c r="EI196" s="340"/>
      <c r="EJ196" s="340"/>
      <c r="EK196" s="340"/>
      <c r="EL196" s="340"/>
      <c r="EM196" s="340"/>
      <c r="EN196" s="340"/>
      <c r="EO196" s="340"/>
      <c r="EP196" s="340"/>
      <c r="EQ196" s="340"/>
      <c r="ER196" s="340"/>
      <c r="ES196" s="340"/>
      <c r="ET196" s="340"/>
      <c r="EU196" s="340"/>
      <c r="EV196" s="340"/>
      <c r="EW196" s="340"/>
      <c r="EX196" s="340"/>
      <c r="EY196" s="340"/>
      <c r="EZ196" s="340"/>
      <c r="FA196" s="340"/>
      <c r="FB196" s="340"/>
      <c r="FC196" s="340"/>
      <c r="FD196" s="340"/>
      <c r="FE196" s="340"/>
      <c r="FF196" s="340"/>
      <c r="FG196" s="340"/>
      <c r="FH196" s="340"/>
      <c r="FI196" s="340"/>
      <c r="FJ196" s="340"/>
      <c r="FK196" s="340"/>
      <c r="FL196" s="340"/>
      <c r="FM196" s="340"/>
      <c r="FN196" s="340"/>
      <c r="FO196" s="340"/>
      <c r="FP196" s="340"/>
      <c r="FQ196" s="340"/>
      <c r="FR196" s="340"/>
      <c r="FS196" s="340"/>
      <c r="FT196" s="340"/>
      <c r="FU196" s="340"/>
      <c r="FV196" s="340"/>
      <c r="FW196" s="340"/>
      <c r="FX196" s="340"/>
      <c r="FY196" s="340"/>
      <c r="FZ196" s="340"/>
      <c r="GA196" s="340"/>
      <c r="GB196" s="340"/>
      <c r="GC196" s="340"/>
      <c r="GD196" s="340"/>
      <c r="GE196" s="340"/>
      <c r="GF196" s="340"/>
      <c r="GG196" s="340"/>
      <c r="GH196" s="340"/>
      <c r="GI196" s="340"/>
      <c r="GJ196" s="340"/>
      <c r="GK196" s="283"/>
      <c r="GL196" s="148"/>
      <c r="GM196" s="230"/>
      <c r="GN196" s="13"/>
      <c r="GO196" s="13"/>
      <c r="GP196" s="13"/>
      <c r="GQ196" s="13"/>
      <c r="GR196" s="13"/>
      <c r="GS196" s="13"/>
      <c r="GT196" s="13"/>
      <c r="GU196" s="13"/>
      <c r="GV196" s="230"/>
    </row>
    <row r="197" spans="1:204" s="51" customFormat="1" ht="15.75" hidden="1">
      <c r="A197" s="512"/>
      <c r="B197" s="155"/>
      <c r="C197" s="24"/>
      <c r="D197" s="24"/>
      <c r="E197" s="888" t="s">
        <v>64</v>
      </c>
      <c r="F197" s="889"/>
      <c r="G197" s="889"/>
      <c r="H197" s="889"/>
      <c r="I197" s="889"/>
      <c r="J197" s="889"/>
      <c r="K197" s="889"/>
      <c r="L197" s="889"/>
      <c r="M197" s="889"/>
      <c r="N197" s="889"/>
      <c r="O197" s="889"/>
      <c r="P197" s="889"/>
      <c r="Q197" s="889"/>
      <c r="R197" s="889"/>
      <c r="S197" s="889"/>
      <c r="T197" s="889"/>
      <c r="U197" s="889"/>
      <c r="V197" s="889"/>
      <c r="W197" s="889"/>
      <c r="X197" s="889"/>
      <c r="Y197" s="889"/>
      <c r="Z197" s="889"/>
      <c r="AA197" s="889"/>
      <c r="AB197" s="889"/>
      <c r="AC197" s="889"/>
      <c r="AD197" s="889"/>
      <c r="AE197" s="889"/>
      <c r="AF197" s="889"/>
      <c r="AG197" s="889"/>
      <c r="AH197" s="889"/>
      <c r="AI197" s="889"/>
      <c r="AJ197" s="889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319"/>
      <c r="AX197" s="319"/>
      <c r="AY197" s="319"/>
      <c r="AZ197" s="319"/>
      <c r="BA197" s="319"/>
      <c r="BB197" s="319"/>
      <c r="BC197" s="319"/>
      <c r="BD197" s="319"/>
      <c r="BE197" s="380"/>
      <c r="BF197" s="380"/>
      <c r="BG197" s="816">
        <f>SUM(BG189:BO195)</f>
        <v>0</v>
      </c>
      <c r="BH197" s="817"/>
      <c r="BI197" s="817"/>
      <c r="BJ197" s="817"/>
      <c r="BK197" s="817"/>
      <c r="BL197" s="817"/>
      <c r="BM197" s="817"/>
      <c r="BN197" s="817"/>
      <c r="BO197" s="818"/>
      <c r="BP197" s="380"/>
      <c r="BQ197" s="380"/>
      <c r="BR197" s="380"/>
      <c r="BS197" s="380"/>
      <c r="BT197" s="1069">
        <f>BT174</f>
        <v>0</v>
      </c>
      <c r="BU197" s="1070"/>
      <c r="BV197" s="1070"/>
      <c r="BW197" s="1070"/>
      <c r="BX197" s="1070"/>
      <c r="BY197" s="1070"/>
      <c r="BZ197" s="1070"/>
      <c r="CA197" s="1070"/>
      <c r="CB197" s="1071"/>
      <c r="CC197" s="380"/>
      <c r="CD197" s="380"/>
      <c r="CE197" s="380"/>
      <c r="CF197" s="380"/>
      <c r="CG197" s="829">
        <f>BG197+BT197</f>
        <v>0</v>
      </c>
      <c r="CH197" s="829"/>
      <c r="CI197" s="829"/>
      <c r="CJ197" s="829"/>
      <c r="CK197" s="829"/>
      <c r="CL197" s="829"/>
      <c r="CM197" s="829"/>
      <c r="CN197" s="829"/>
      <c r="CO197" s="829"/>
      <c r="CP197" s="354"/>
      <c r="CQ197" s="341"/>
      <c r="CR197" s="111"/>
      <c r="CS197" s="112"/>
      <c r="CT197" s="112"/>
      <c r="CU197" s="112"/>
      <c r="CV197" s="112"/>
      <c r="CW197" s="112"/>
      <c r="CX197" s="112"/>
      <c r="CY197" s="112"/>
      <c r="CZ197" s="112"/>
      <c r="DA197" s="226"/>
      <c r="DB197" s="226"/>
      <c r="DC197" s="226"/>
      <c r="DD197" s="155"/>
      <c r="DE197" s="155"/>
      <c r="DF197" s="155"/>
      <c r="DG197" s="155"/>
      <c r="DH197" s="155"/>
      <c r="DI197" s="155"/>
      <c r="DJ197" s="155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56"/>
      <c r="GL197" s="148"/>
      <c r="GM197" s="357"/>
      <c r="GN197" s="156"/>
      <c r="GO197" s="156"/>
      <c r="GP197" s="156"/>
      <c r="GQ197" s="156"/>
      <c r="GR197" s="156"/>
      <c r="GS197" s="156"/>
      <c r="GT197" s="156"/>
      <c r="GU197" s="156"/>
      <c r="GV197" s="357"/>
    </row>
    <row r="198" spans="1:204" ht="15.75" hidden="1">
      <c r="A198" s="512"/>
      <c r="B198" s="29"/>
      <c r="C198" s="24"/>
      <c r="D198" s="24"/>
      <c r="E198" s="77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301"/>
      <c r="AL198" s="301"/>
      <c r="AM198" s="301"/>
      <c r="AN198" s="329"/>
      <c r="AO198" s="301"/>
      <c r="AP198" s="301"/>
      <c r="AQ198" s="301"/>
      <c r="AR198" s="301"/>
      <c r="AS198" s="301"/>
      <c r="AT198" s="301"/>
      <c r="AU198" s="301"/>
      <c r="AV198" s="301"/>
      <c r="AW198" s="301"/>
      <c r="AX198" s="301"/>
      <c r="AY198" s="301"/>
      <c r="AZ198" s="301"/>
      <c r="BA198" s="301"/>
      <c r="BB198" s="301"/>
      <c r="BC198" s="301"/>
      <c r="BD198" s="301"/>
      <c r="BE198" s="301"/>
      <c r="BF198" s="301"/>
      <c r="BG198" s="301"/>
      <c r="BH198" s="301"/>
      <c r="BI198" s="301"/>
      <c r="BJ198" s="301"/>
      <c r="BK198" s="301"/>
      <c r="BL198" s="301"/>
      <c r="BM198" s="301"/>
      <c r="BN198" s="330"/>
      <c r="BO198" s="331"/>
      <c r="BP198" s="331"/>
      <c r="BQ198" s="331"/>
      <c r="BR198" s="331"/>
      <c r="BS198" s="331"/>
      <c r="BT198" s="331"/>
      <c r="BU198" s="331"/>
      <c r="BV198" s="331"/>
      <c r="BW198" s="332"/>
      <c r="BX198" s="332"/>
      <c r="BY198" s="332"/>
      <c r="BZ198" s="332"/>
      <c r="CA198" s="332"/>
      <c r="CB198" s="332"/>
      <c r="CC198" s="332"/>
      <c r="CD198" s="332"/>
      <c r="CE198" s="358"/>
      <c r="CF198" s="358"/>
      <c r="CG198" s="358"/>
      <c r="CH198" s="358"/>
      <c r="CI198" s="301"/>
      <c r="CJ198" s="359"/>
      <c r="CK198" s="359"/>
      <c r="CL198" s="359"/>
      <c r="CM198" s="359"/>
      <c r="CN198" s="359"/>
      <c r="CO198" s="359"/>
      <c r="CP198" s="360"/>
      <c r="CQ198" s="341"/>
      <c r="CR198" s="111"/>
      <c r="CS198" s="112"/>
      <c r="CT198" s="112"/>
      <c r="CU198" s="112"/>
      <c r="CV198" s="112"/>
      <c r="CW198" s="112"/>
      <c r="CX198" s="112"/>
      <c r="CY198" s="112"/>
      <c r="CZ198" s="112"/>
      <c r="DA198" s="226"/>
      <c r="DB198" s="226"/>
      <c r="DC198" s="226"/>
      <c r="DD198" s="29"/>
      <c r="DE198" s="29"/>
      <c r="DF198" s="29"/>
      <c r="DG198" s="29"/>
      <c r="DH198" s="29"/>
      <c r="DI198" s="29"/>
      <c r="DJ198" s="29"/>
      <c r="DK198" s="340"/>
      <c r="DL198" s="340"/>
      <c r="DM198" s="340"/>
      <c r="DN198" s="340"/>
      <c r="DO198" s="340"/>
      <c r="DP198" s="340"/>
      <c r="DQ198" s="340"/>
      <c r="DR198" s="340"/>
      <c r="DS198" s="340"/>
      <c r="DT198" s="340"/>
      <c r="DU198" s="340"/>
      <c r="DV198" s="340"/>
      <c r="DW198" s="340"/>
      <c r="DX198" s="340"/>
      <c r="DY198" s="340"/>
      <c r="DZ198" s="340"/>
      <c r="EA198" s="340"/>
      <c r="EB198" s="340"/>
      <c r="EC198" s="340"/>
      <c r="ED198" s="340"/>
      <c r="EE198" s="340"/>
      <c r="EF198" s="340"/>
      <c r="EG198" s="340"/>
      <c r="EH198" s="340"/>
      <c r="EI198" s="340"/>
      <c r="EJ198" s="340"/>
      <c r="EK198" s="340"/>
      <c r="EL198" s="340"/>
      <c r="EM198" s="340"/>
      <c r="EN198" s="340"/>
      <c r="EO198" s="340"/>
      <c r="EP198" s="340"/>
      <c r="EQ198" s="340"/>
      <c r="ER198" s="340"/>
      <c r="ES198" s="340"/>
      <c r="ET198" s="340"/>
      <c r="EU198" s="340"/>
      <c r="EV198" s="340"/>
      <c r="EW198" s="340"/>
      <c r="EX198" s="340"/>
      <c r="EY198" s="340"/>
      <c r="EZ198" s="340"/>
      <c r="FA198" s="340"/>
      <c r="FB198" s="340"/>
      <c r="FC198" s="340"/>
      <c r="FD198" s="340"/>
      <c r="FE198" s="340"/>
      <c r="FF198" s="340"/>
      <c r="FG198" s="340"/>
      <c r="FH198" s="340"/>
      <c r="FI198" s="340"/>
      <c r="FJ198" s="340"/>
      <c r="FK198" s="340"/>
      <c r="FL198" s="340"/>
      <c r="FM198" s="340"/>
      <c r="FN198" s="340"/>
      <c r="FO198" s="340"/>
      <c r="FP198" s="340"/>
      <c r="FQ198" s="340"/>
      <c r="FR198" s="340"/>
      <c r="FS198" s="340"/>
      <c r="FT198" s="340"/>
      <c r="FU198" s="340"/>
      <c r="FV198" s="340"/>
      <c r="FW198" s="340"/>
      <c r="FX198" s="340"/>
      <c r="FY198" s="340"/>
      <c r="FZ198" s="340"/>
      <c r="GA198" s="340"/>
      <c r="GB198" s="340"/>
      <c r="GC198" s="340"/>
      <c r="GD198" s="340"/>
      <c r="GE198" s="340"/>
      <c r="GF198" s="340"/>
      <c r="GG198" s="340"/>
      <c r="GH198" s="340"/>
      <c r="GI198" s="340"/>
      <c r="GJ198" s="340"/>
      <c r="GK198" s="283"/>
      <c r="GL198" s="148"/>
      <c r="GM198" s="230"/>
      <c r="GN198" s="13"/>
      <c r="GO198" s="13"/>
      <c r="GP198" s="13"/>
      <c r="GQ198" s="13"/>
      <c r="GR198" s="13"/>
      <c r="GS198" s="13"/>
      <c r="GT198" s="13"/>
      <c r="GU198" s="13"/>
      <c r="GV198" s="230"/>
    </row>
    <row r="199" spans="1:204" ht="15.75" hidden="1">
      <c r="A199" s="512"/>
      <c r="B199" s="29"/>
      <c r="C199" s="24"/>
      <c r="D199" s="24"/>
      <c r="E199" s="232"/>
      <c r="F199" s="232"/>
      <c r="G199" s="232"/>
      <c r="H199" s="232"/>
      <c r="I199" s="232"/>
      <c r="J199" s="232"/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F199" s="232"/>
      <c r="AG199" s="232"/>
      <c r="AH199" s="232"/>
      <c r="AI199" s="232"/>
      <c r="AJ199" s="176"/>
      <c r="AK199" s="234"/>
      <c r="AL199" s="234"/>
      <c r="AM199" s="234"/>
      <c r="AN199" s="235"/>
      <c r="AO199" s="235"/>
      <c r="AP199" s="235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235"/>
      <c r="BB199" s="235"/>
      <c r="BC199" s="235"/>
      <c r="BD199" s="235"/>
      <c r="BE199" s="235"/>
      <c r="BF199" s="235"/>
      <c r="BG199" s="235"/>
      <c r="BH199" s="235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339"/>
      <c r="BW199" s="339"/>
      <c r="BX199" s="339"/>
      <c r="BY199" s="339"/>
      <c r="BZ199" s="339"/>
      <c r="CA199" s="339"/>
      <c r="CB199" s="339"/>
      <c r="CC199" s="339"/>
      <c r="CD199" s="339"/>
      <c r="CE199" s="86"/>
      <c r="CF199" s="86"/>
      <c r="CG199" s="86"/>
      <c r="CH199" s="29"/>
      <c r="CI199" s="279"/>
      <c r="CJ199" s="341"/>
      <c r="CK199" s="341"/>
      <c r="CL199" s="341"/>
      <c r="CM199" s="341"/>
      <c r="CN199" s="341"/>
      <c r="CO199" s="341"/>
      <c r="CP199" s="341"/>
      <c r="CQ199" s="341"/>
      <c r="CR199" s="111"/>
      <c r="CS199" s="112"/>
      <c r="CT199" s="112"/>
      <c r="CU199" s="112"/>
      <c r="CV199" s="112"/>
      <c r="CW199" s="112"/>
      <c r="CX199" s="112"/>
      <c r="CY199" s="112"/>
      <c r="CZ199" s="112"/>
      <c r="DA199" s="226"/>
      <c r="DB199" s="226"/>
      <c r="DC199" s="226"/>
      <c r="DD199" s="29"/>
      <c r="DE199" s="29"/>
      <c r="DF199" s="29"/>
      <c r="DG199" s="29"/>
      <c r="DH199" s="29"/>
      <c r="DI199" s="29"/>
      <c r="DJ199" s="29"/>
      <c r="DK199" s="340"/>
      <c r="DL199" s="340"/>
      <c r="DM199" s="340"/>
      <c r="DN199" s="340"/>
      <c r="DO199" s="340"/>
      <c r="DP199" s="340"/>
      <c r="DQ199" s="340"/>
      <c r="DR199" s="340"/>
      <c r="DS199" s="340"/>
      <c r="DT199" s="340"/>
      <c r="DU199" s="340"/>
      <c r="DV199" s="340"/>
      <c r="DW199" s="340"/>
      <c r="DX199" s="340"/>
      <c r="DY199" s="340"/>
      <c r="DZ199" s="340"/>
      <c r="EA199" s="340"/>
      <c r="EB199" s="340"/>
      <c r="EC199" s="340"/>
      <c r="ED199" s="340"/>
      <c r="EE199" s="340"/>
      <c r="EF199" s="340"/>
      <c r="EG199" s="340"/>
      <c r="EH199" s="340"/>
      <c r="EI199" s="340"/>
      <c r="EJ199" s="340"/>
      <c r="EK199" s="340"/>
      <c r="EL199" s="340"/>
      <c r="EM199" s="340"/>
      <c r="EN199" s="340"/>
      <c r="EO199" s="340"/>
      <c r="EP199" s="340"/>
      <c r="EQ199" s="340"/>
      <c r="ER199" s="340"/>
      <c r="ES199" s="340"/>
      <c r="ET199" s="340"/>
      <c r="EU199" s="340"/>
      <c r="EV199" s="340"/>
      <c r="EW199" s="340"/>
      <c r="EX199" s="340"/>
      <c r="EY199" s="340"/>
      <c r="EZ199" s="340"/>
      <c r="FA199" s="340"/>
      <c r="FB199" s="340"/>
      <c r="FC199" s="340"/>
      <c r="FD199" s="340"/>
      <c r="FE199" s="340"/>
      <c r="FF199" s="340"/>
      <c r="FG199" s="340"/>
      <c r="FH199" s="340"/>
      <c r="FI199" s="340"/>
      <c r="FJ199" s="340"/>
      <c r="FK199" s="340"/>
      <c r="FL199" s="340"/>
      <c r="FM199" s="340"/>
      <c r="FN199" s="340"/>
      <c r="FO199" s="340"/>
      <c r="FP199" s="340"/>
      <c r="FQ199" s="340"/>
      <c r="FR199" s="340"/>
      <c r="FS199" s="340"/>
      <c r="FT199" s="340"/>
      <c r="FU199" s="340"/>
      <c r="FV199" s="340"/>
      <c r="FW199" s="340"/>
      <c r="FX199" s="340"/>
      <c r="FY199" s="340"/>
      <c r="FZ199" s="340"/>
      <c r="GA199" s="340"/>
      <c r="GB199" s="340"/>
      <c r="GC199" s="340"/>
      <c r="GD199" s="340"/>
      <c r="GE199" s="340"/>
      <c r="GF199" s="340"/>
      <c r="GG199" s="340"/>
      <c r="GH199" s="340"/>
      <c r="GI199" s="340"/>
      <c r="GJ199" s="340"/>
      <c r="GK199" s="283"/>
      <c r="GL199" s="148"/>
      <c r="GM199" s="230"/>
      <c r="GN199" s="13"/>
      <c r="GO199" s="13"/>
      <c r="GP199" s="13"/>
      <c r="GQ199" s="13"/>
      <c r="GR199" s="13"/>
      <c r="GS199" s="13"/>
      <c r="GT199" s="13"/>
      <c r="GU199" s="13"/>
      <c r="GV199" s="230"/>
    </row>
    <row r="200" spans="1:204" s="52" customFormat="1" ht="19.5" customHeight="1" hidden="1">
      <c r="A200" s="512"/>
      <c r="B200" s="56"/>
      <c r="C200" s="31"/>
      <c r="D200" s="31"/>
      <c r="E200" s="342" t="s">
        <v>79</v>
      </c>
      <c r="F200" s="361"/>
      <c r="G200" s="361"/>
      <c r="H200" s="361"/>
      <c r="I200" s="361"/>
      <c r="J200" s="361"/>
      <c r="K200" s="361"/>
      <c r="L200" s="361"/>
      <c r="M200" s="281"/>
      <c r="N200" s="362"/>
      <c r="O200" s="362"/>
      <c r="P200" s="362"/>
      <c r="Q200" s="362"/>
      <c r="R200" s="362"/>
      <c r="S200" s="308"/>
      <c r="T200" s="363"/>
      <c r="U200" s="363"/>
      <c r="V200" s="363"/>
      <c r="W200" s="363"/>
      <c r="X200" s="363"/>
      <c r="Y200" s="363"/>
      <c r="Z200" s="363"/>
      <c r="AA200" s="363"/>
      <c r="AB200" s="363"/>
      <c r="AC200" s="363"/>
      <c r="AD200" s="363"/>
      <c r="AE200" s="363"/>
      <c r="AF200" s="363"/>
      <c r="AG200" s="363"/>
      <c r="AH200" s="363"/>
      <c r="AI200" s="363"/>
      <c r="AJ200" s="364"/>
      <c r="AK200" s="319"/>
      <c r="AL200" s="319"/>
      <c r="AM200" s="319"/>
      <c r="AN200" s="319"/>
      <c r="AO200" s="319"/>
      <c r="AP200" s="319"/>
      <c r="AQ200" s="319"/>
      <c r="AR200" s="319"/>
      <c r="AS200" s="319"/>
      <c r="AT200" s="319"/>
      <c r="AU200" s="319"/>
      <c r="AV200" s="319"/>
      <c r="AW200" s="319"/>
      <c r="AX200" s="319"/>
      <c r="AY200" s="319"/>
      <c r="AZ200" s="319"/>
      <c r="BA200" s="319"/>
      <c r="BB200" s="319"/>
      <c r="BC200" s="319"/>
      <c r="BD200" s="319"/>
      <c r="BE200" s="319"/>
      <c r="BF200" s="319"/>
      <c r="BG200" s="319"/>
      <c r="BH200" s="319"/>
      <c r="BI200" s="319"/>
      <c r="BJ200" s="319"/>
      <c r="BK200" s="319"/>
      <c r="BL200" s="319"/>
      <c r="BM200" s="319"/>
      <c r="BN200" s="319"/>
      <c r="BO200" s="319"/>
      <c r="BP200" s="319"/>
      <c r="BQ200" s="319"/>
      <c r="BR200" s="319"/>
      <c r="BS200" s="319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365"/>
      <c r="CG200" s="303"/>
      <c r="CH200" s="303"/>
      <c r="CI200" s="303"/>
      <c r="CJ200" s="303"/>
      <c r="CK200" s="303"/>
      <c r="CL200" s="303"/>
      <c r="CM200" s="303"/>
      <c r="CN200" s="303"/>
      <c r="CO200" s="303"/>
      <c r="CP200" s="303"/>
      <c r="CQ200" s="303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255"/>
      <c r="DG200" s="255"/>
      <c r="DH200" s="255"/>
      <c r="DI200" s="255"/>
      <c r="DJ200" s="56"/>
      <c r="DK200" s="56"/>
      <c r="DL200" s="303"/>
      <c r="DM200" s="303"/>
      <c r="DN200" s="303"/>
      <c r="DO200" s="303"/>
      <c r="DP200" s="303"/>
      <c r="DQ200" s="303"/>
      <c r="DR200" s="303"/>
      <c r="DS200" s="303"/>
      <c r="DT200" s="303"/>
      <c r="DU200" s="303"/>
      <c r="DV200" s="303"/>
      <c r="DW200" s="303"/>
      <c r="DX200" s="303"/>
      <c r="DY200" s="303"/>
      <c r="DZ200" s="303"/>
      <c r="EA200" s="303"/>
      <c r="EB200" s="303"/>
      <c r="EC200" s="303"/>
      <c r="ED200" s="303"/>
      <c r="EE200" s="303"/>
      <c r="EF200" s="303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  <c r="GF200" s="56"/>
      <c r="GG200" s="56"/>
      <c r="GH200" s="56"/>
      <c r="GI200" s="56"/>
      <c r="GJ200" s="56"/>
      <c r="GK200" s="56"/>
      <c r="GL200" s="148"/>
      <c r="GM200" s="366"/>
      <c r="GN200" s="46"/>
      <c r="GO200" s="46"/>
      <c r="GP200" s="46"/>
      <c r="GQ200" s="46"/>
      <c r="GR200" s="46"/>
      <c r="GS200" s="46"/>
      <c r="GT200" s="46"/>
      <c r="GU200" s="46"/>
      <c r="GV200" s="366"/>
    </row>
    <row r="201" spans="1:204" s="288" customFormat="1" ht="15" customHeight="1" hidden="1">
      <c r="A201" s="147"/>
      <c r="B201" s="283"/>
      <c r="C201" s="283"/>
      <c r="D201" s="283"/>
      <c r="E201" s="367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290"/>
      <c r="S201" s="290"/>
      <c r="T201" s="290"/>
      <c r="U201" s="368"/>
      <c r="V201" s="369"/>
      <c r="W201" s="369"/>
      <c r="X201" s="369"/>
      <c r="Y201" s="369"/>
      <c r="Z201" s="369"/>
      <c r="AA201" s="369"/>
      <c r="AB201" s="369"/>
      <c r="AC201" s="369"/>
      <c r="AD201" s="369"/>
      <c r="AE201" s="369"/>
      <c r="AF201" s="369"/>
      <c r="AG201" s="369"/>
      <c r="AH201" s="369"/>
      <c r="AI201" s="369"/>
      <c r="AJ201" s="370"/>
      <c r="AK201" s="370"/>
      <c r="AL201" s="370"/>
      <c r="AM201" s="370"/>
      <c r="AN201" s="370"/>
      <c r="AO201" s="370"/>
      <c r="AP201" s="370"/>
      <c r="AQ201" s="370"/>
      <c r="AR201" s="370"/>
      <c r="AS201" s="370"/>
      <c r="AT201" s="370"/>
      <c r="AU201" s="370"/>
      <c r="AV201" s="370"/>
      <c r="AW201" s="370"/>
      <c r="AX201" s="370"/>
      <c r="AY201" s="370"/>
      <c r="AZ201" s="370"/>
      <c r="BA201" s="370"/>
      <c r="BB201" s="370"/>
      <c r="BC201" s="166"/>
      <c r="BD201" s="166"/>
      <c r="BE201" s="290"/>
      <c r="BF201" s="290"/>
      <c r="BG201" s="290"/>
      <c r="BH201" s="290"/>
      <c r="BI201" s="290"/>
      <c r="BJ201" s="290"/>
      <c r="BK201" s="290"/>
      <c r="BL201" s="290"/>
      <c r="BM201" s="290"/>
      <c r="BN201" s="290"/>
      <c r="BO201" s="290"/>
      <c r="BP201" s="290"/>
      <c r="BQ201" s="290"/>
      <c r="BR201" s="290"/>
      <c r="BS201" s="290"/>
      <c r="BT201" s="290"/>
      <c r="BU201" s="290"/>
      <c r="BV201" s="290"/>
      <c r="BW201" s="290"/>
      <c r="BX201" s="290"/>
      <c r="BY201" s="290"/>
      <c r="BZ201" s="290"/>
      <c r="CA201" s="290"/>
      <c r="CB201" s="290"/>
      <c r="CC201" s="290"/>
      <c r="CD201" s="349"/>
      <c r="CE201" s="349"/>
      <c r="CF201" s="349"/>
      <c r="CG201" s="349"/>
      <c r="CH201" s="349"/>
      <c r="CI201" s="349"/>
      <c r="CJ201" s="349"/>
      <c r="CK201" s="349"/>
      <c r="CL201" s="349"/>
      <c r="CM201" s="349"/>
      <c r="CN201" s="349"/>
      <c r="CO201" s="349"/>
      <c r="CP201" s="349"/>
      <c r="CQ201" s="371"/>
      <c r="CR201" s="1266" t="s">
        <v>85</v>
      </c>
      <c r="CS201" s="1267"/>
      <c r="CT201" s="1267"/>
      <c r="CU201" s="1267"/>
      <c r="CV201" s="1267"/>
      <c r="CW201" s="1267"/>
      <c r="CX201" s="1267"/>
      <c r="CY201" s="1267"/>
      <c r="CZ201" s="1267"/>
      <c r="DA201" s="1267"/>
      <c r="DB201" s="1267"/>
      <c r="DC201" s="1267"/>
      <c r="DD201" s="1267"/>
      <c r="DE201" s="1267"/>
      <c r="DF201" s="1267"/>
      <c r="DG201" s="1267"/>
      <c r="DH201" s="1267"/>
      <c r="DI201" s="1267"/>
      <c r="DJ201" s="1267"/>
      <c r="DK201" s="1267"/>
      <c r="DL201" s="1267"/>
      <c r="DM201" s="1267"/>
      <c r="DN201" s="1267"/>
      <c r="DO201" s="1267"/>
      <c r="DP201" s="1267"/>
      <c r="DQ201" s="1267"/>
      <c r="DR201" s="1267"/>
      <c r="DS201" s="1267"/>
      <c r="DT201" s="1267"/>
      <c r="DU201" s="1268"/>
      <c r="DV201" s="372"/>
      <c r="DW201" s="279"/>
      <c r="DX201" s="279"/>
      <c r="DY201" s="279"/>
      <c r="DZ201" s="279"/>
      <c r="EA201" s="279"/>
      <c r="EB201" s="279"/>
      <c r="EC201" s="279"/>
      <c r="ED201" s="279"/>
      <c r="EE201" s="279"/>
      <c r="EF201" s="279"/>
      <c r="EG201" s="279"/>
      <c r="EH201" s="279"/>
      <c r="EI201" s="279"/>
      <c r="EJ201" s="279"/>
      <c r="EK201" s="279"/>
      <c r="EL201" s="279"/>
      <c r="EM201" s="279"/>
      <c r="EN201" s="279"/>
      <c r="EO201" s="279"/>
      <c r="EP201" s="279"/>
      <c r="EQ201" s="279"/>
      <c r="ER201" s="279"/>
      <c r="ES201" s="279"/>
      <c r="ET201" s="279"/>
      <c r="EU201" s="279"/>
      <c r="EV201" s="279"/>
      <c r="EW201" s="279"/>
      <c r="EX201" s="279"/>
      <c r="EY201" s="279"/>
      <c r="EZ201" s="279"/>
      <c r="FA201" s="279"/>
      <c r="FB201" s="279"/>
      <c r="FC201" s="279"/>
      <c r="FD201" s="279"/>
      <c r="FE201" s="279"/>
      <c r="FF201" s="279"/>
      <c r="FG201" s="279"/>
      <c r="FH201" s="279"/>
      <c r="FI201" s="279"/>
      <c r="FJ201" s="279"/>
      <c r="FK201" s="279"/>
      <c r="FL201" s="283"/>
      <c r="FM201" s="283"/>
      <c r="FN201" s="283"/>
      <c r="FO201" s="283"/>
      <c r="FP201" s="283"/>
      <c r="FQ201" s="283"/>
      <c r="FR201" s="283"/>
      <c r="FS201" s="283"/>
      <c r="FT201" s="283"/>
      <c r="FU201" s="283"/>
      <c r="FV201" s="283"/>
      <c r="FW201" s="283"/>
      <c r="FX201" s="283"/>
      <c r="FY201" s="283"/>
      <c r="FZ201" s="283"/>
      <c r="GA201" s="283"/>
      <c r="GB201" s="283"/>
      <c r="GC201" s="283"/>
      <c r="GD201" s="283"/>
      <c r="GE201" s="283"/>
      <c r="GF201" s="283"/>
      <c r="GG201" s="283"/>
      <c r="GH201" s="283"/>
      <c r="GI201" s="283"/>
      <c r="GJ201" s="283"/>
      <c r="GK201" s="283"/>
      <c r="GL201" s="148"/>
      <c r="GM201" s="229"/>
      <c r="GN201" s="90"/>
      <c r="GO201" s="90"/>
      <c r="GP201" s="69"/>
      <c r="GQ201" s="69"/>
      <c r="GR201" s="69"/>
      <c r="GS201" s="69"/>
      <c r="GT201" s="66"/>
      <c r="GU201" s="90"/>
      <c r="GV201" s="229"/>
    </row>
    <row r="202" spans="1:204" s="288" customFormat="1" ht="15" hidden="1">
      <c r="A202" s="147"/>
      <c r="B202" s="283"/>
      <c r="C202" s="283"/>
      <c r="D202" s="283"/>
      <c r="E202" s="291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121"/>
      <c r="V202" s="363"/>
      <c r="W202" s="363"/>
      <c r="X202" s="363"/>
      <c r="Y202" s="363"/>
      <c r="Z202" s="363"/>
      <c r="AA202" s="363"/>
      <c r="AB202" s="363"/>
      <c r="AC202" s="363"/>
      <c r="AD202" s="363"/>
      <c r="AE202" s="363"/>
      <c r="AF202" s="363"/>
      <c r="AG202" s="363"/>
      <c r="AH202" s="363"/>
      <c r="AI202" s="363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01"/>
      <c r="BD202" s="101"/>
      <c r="BE202" s="870" t="s">
        <v>5</v>
      </c>
      <c r="BF202" s="870"/>
      <c r="BG202" s="870"/>
      <c r="BH202" s="870"/>
      <c r="BI202" s="870"/>
      <c r="BJ202" s="870"/>
      <c r="BK202" s="870"/>
      <c r="BL202" s="870"/>
      <c r="BM202" s="870"/>
      <c r="BN202" s="870"/>
      <c r="BO202" s="870"/>
      <c r="BP202" s="870"/>
      <c r="BQ202" s="121"/>
      <c r="BR202" s="121"/>
      <c r="BS202" s="121"/>
      <c r="BT202" s="996" t="s">
        <v>6</v>
      </c>
      <c r="BU202" s="996"/>
      <c r="BV202" s="996"/>
      <c r="BW202" s="996"/>
      <c r="BX202" s="996"/>
      <c r="BY202" s="996"/>
      <c r="BZ202" s="996"/>
      <c r="CA202" s="996"/>
      <c r="CB202" s="996"/>
      <c r="CC202" s="121"/>
      <c r="CD202" s="870" t="s">
        <v>45</v>
      </c>
      <c r="CE202" s="870"/>
      <c r="CF202" s="870"/>
      <c r="CG202" s="870"/>
      <c r="CH202" s="870"/>
      <c r="CI202" s="870"/>
      <c r="CJ202" s="870"/>
      <c r="CK202" s="870"/>
      <c r="CL202" s="870"/>
      <c r="CM202" s="870"/>
      <c r="CN202" s="870"/>
      <c r="CO202" s="870"/>
      <c r="CP202" s="121"/>
      <c r="CQ202" s="373"/>
      <c r="CR202" s="295"/>
      <c r="CS202" s="279"/>
      <c r="CT202" s="279"/>
      <c r="CU202" s="279"/>
      <c r="CV202" s="279"/>
      <c r="CW202" s="279"/>
      <c r="CX202" s="279"/>
      <c r="CY202" s="279"/>
      <c r="CZ202" s="279"/>
      <c r="DA202" s="279"/>
      <c r="DB202" s="279"/>
      <c r="DC202" s="279"/>
      <c r="DD202" s="279"/>
      <c r="DE202" s="279"/>
      <c r="DF202" s="279"/>
      <c r="DG202" s="279"/>
      <c r="DH202" s="279"/>
      <c r="DI202" s="279"/>
      <c r="DJ202" s="1062" t="s">
        <v>6</v>
      </c>
      <c r="DK202" s="1062"/>
      <c r="DL202" s="1062"/>
      <c r="DM202" s="1062"/>
      <c r="DN202" s="1062"/>
      <c r="DO202" s="1062"/>
      <c r="DP202" s="1062"/>
      <c r="DQ202" s="1062"/>
      <c r="DR202" s="1062"/>
      <c r="DS202" s="279"/>
      <c r="DT202" s="279"/>
      <c r="DU202" s="375"/>
      <c r="DV202" s="376"/>
      <c r="DW202" s="279"/>
      <c r="DX202" s="279"/>
      <c r="DY202" s="279"/>
      <c r="DZ202" s="279"/>
      <c r="EA202" s="279"/>
      <c r="EB202" s="279"/>
      <c r="EC202" s="279"/>
      <c r="ED202" s="279"/>
      <c r="EE202" s="279"/>
      <c r="EF202" s="279"/>
      <c r="EG202" s="279"/>
      <c r="EH202" s="279"/>
      <c r="EI202" s="279"/>
      <c r="EJ202" s="279"/>
      <c r="EK202" s="279"/>
      <c r="EL202" s="279"/>
      <c r="EM202" s="279"/>
      <c r="EN202" s="279"/>
      <c r="EO202" s="279"/>
      <c r="EP202" s="279"/>
      <c r="EQ202" s="279"/>
      <c r="ER202" s="279"/>
      <c r="ES202" s="279"/>
      <c r="ET202" s="279"/>
      <c r="EU202" s="279"/>
      <c r="EV202" s="279"/>
      <c r="EW202" s="279"/>
      <c r="EX202" s="279"/>
      <c r="EY202" s="279"/>
      <c r="EZ202" s="279"/>
      <c r="FA202" s="279"/>
      <c r="FB202" s="279"/>
      <c r="FC202" s="279"/>
      <c r="FD202" s="279"/>
      <c r="FE202" s="279"/>
      <c r="FF202" s="279"/>
      <c r="FG202" s="279"/>
      <c r="FH202" s="279"/>
      <c r="FI202" s="279"/>
      <c r="FJ202" s="279"/>
      <c r="FK202" s="279"/>
      <c r="FL202" s="283"/>
      <c r="FM202" s="283"/>
      <c r="FN202" s="283"/>
      <c r="FO202" s="283"/>
      <c r="FP202" s="283"/>
      <c r="FQ202" s="283"/>
      <c r="FR202" s="283"/>
      <c r="FS202" s="283"/>
      <c r="FT202" s="283"/>
      <c r="FU202" s="283"/>
      <c r="FV202" s="283"/>
      <c r="FW202" s="283"/>
      <c r="FX202" s="283"/>
      <c r="FY202" s="283"/>
      <c r="FZ202" s="283"/>
      <c r="GA202" s="283"/>
      <c r="GB202" s="283"/>
      <c r="GC202" s="283"/>
      <c r="GD202" s="283"/>
      <c r="GE202" s="283"/>
      <c r="GF202" s="283"/>
      <c r="GG202" s="283"/>
      <c r="GH202" s="283"/>
      <c r="GI202" s="283"/>
      <c r="GJ202" s="283"/>
      <c r="GK202" s="283"/>
      <c r="GL202" s="148"/>
      <c r="GM202" s="229"/>
      <c r="GN202" s="90"/>
      <c r="GO202" s="90"/>
      <c r="GP202" s="69"/>
      <c r="GQ202" s="69"/>
      <c r="GR202" s="69"/>
      <c r="GS202" s="69"/>
      <c r="GT202" s="66"/>
      <c r="GU202" s="90"/>
      <c r="GV202" s="229"/>
    </row>
    <row r="203" spans="1:204" s="288" customFormat="1" ht="15" customHeight="1" hidden="1">
      <c r="A203" s="147"/>
      <c r="B203" s="283"/>
      <c r="C203" s="283"/>
      <c r="D203" s="283"/>
      <c r="E203" s="291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121"/>
      <c r="V203" s="363"/>
      <c r="W203" s="363"/>
      <c r="X203" s="363"/>
      <c r="Y203" s="363"/>
      <c r="Z203" s="363"/>
      <c r="AA203" s="363"/>
      <c r="AB203" s="363"/>
      <c r="AC203" s="363"/>
      <c r="AD203" s="363"/>
      <c r="AE203" s="363"/>
      <c r="AF203" s="363"/>
      <c r="AG203" s="363"/>
      <c r="AH203" s="363"/>
      <c r="AI203" s="363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01"/>
      <c r="BD203" s="101"/>
      <c r="BE203" s="101"/>
      <c r="BF203" s="101"/>
      <c r="BG203" s="122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77"/>
      <c r="BU203" s="177"/>
      <c r="BV203" s="177"/>
      <c r="BW203" s="177"/>
      <c r="BX203" s="177"/>
      <c r="BY203" s="177"/>
      <c r="BZ203" s="177"/>
      <c r="CA203" s="177"/>
      <c r="CB203" s="177"/>
      <c r="CC203" s="177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01"/>
      <c r="CQ203" s="373"/>
      <c r="CR203" s="1260" t="s">
        <v>82</v>
      </c>
      <c r="CS203" s="1261"/>
      <c r="CT203" s="1261"/>
      <c r="CU203" s="1261"/>
      <c r="CV203" s="1261"/>
      <c r="CW203" s="1261"/>
      <c r="CX203" s="1261"/>
      <c r="CY203" s="1261"/>
      <c r="CZ203" s="1261"/>
      <c r="DA203" s="1261" t="s">
        <v>83</v>
      </c>
      <c r="DB203" s="1261"/>
      <c r="DC203" s="1261"/>
      <c r="DD203" s="1261"/>
      <c r="DE203" s="1261"/>
      <c r="DF203" s="1261"/>
      <c r="DG203" s="1261"/>
      <c r="DH203" s="1261"/>
      <c r="DI203" s="1261"/>
      <c r="DJ203" s="1261" t="s">
        <v>8</v>
      </c>
      <c r="DK203" s="1261"/>
      <c r="DL203" s="1261"/>
      <c r="DM203" s="1261"/>
      <c r="DN203" s="1261"/>
      <c r="DO203" s="1261"/>
      <c r="DP203" s="1261"/>
      <c r="DQ203" s="1261"/>
      <c r="DR203" s="1261"/>
      <c r="DS203" s="279"/>
      <c r="DT203" s="279"/>
      <c r="DU203" s="375"/>
      <c r="DV203" s="376"/>
      <c r="DW203" s="279"/>
      <c r="DX203" s="279"/>
      <c r="DY203" s="279"/>
      <c r="DZ203" s="279"/>
      <c r="EA203" s="279"/>
      <c r="EB203" s="279"/>
      <c r="EC203" s="279"/>
      <c r="ED203" s="279"/>
      <c r="EE203" s="279"/>
      <c r="EF203" s="279"/>
      <c r="EG203" s="279"/>
      <c r="EH203" s="279"/>
      <c r="EI203" s="279"/>
      <c r="EJ203" s="279"/>
      <c r="EK203" s="279"/>
      <c r="EL203" s="279"/>
      <c r="EM203" s="279"/>
      <c r="EN203" s="279"/>
      <c r="EO203" s="279"/>
      <c r="EP203" s="279"/>
      <c r="EQ203" s="279"/>
      <c r="ER203" s="279"/>
      <c r="ES203" s="279"/>
      <c r="ET203" s="279"/>
      <c r="EU203" s="279"/>
      <c r="EV203" s="279"/>
      <c r="EW203" s="279"/>
      <c r="EX203" s="279"/>
      <c r="EY203" s="279"/>
      <c r="EZ203" s="279"/>
      <c r="FA203" s="279"/>
      <c r="FB203" s="279"/>
      <c r="FC203" s="279"/>
      <c r="FD203" s="279"/>
      <c r="FE203" s="279"/>
      <c r="FF203" s="279"/>
      <c r="FG203" s="279"/>
      <c r="FH203" s="279"/>
      <c r="FI203" s="279"/>
      <c r="FJ203" s="279"/>
      <c r="FK203" s="279"/>
      <c r="FL203" s="283"/>
      <c r="FM203" s="283"/>
      <c r="FN203" s="283"/>
      <c r="FO203" s="283"/>
      <c r="FP203" s="283"/>
      <c r="FQ203" s="283"/>
      <c r="FR203" s="283"/>
      <c r="FS203" s="283"/>
      <c r="FT203" s="283"/>
      <c r="FU203" s="283"/>
      <c r="FV203" s="283"/>
      <c r="FW203" s="283"/>
      <c r="FX203" s="283"/>
      <c r="FY203" s="283"/>
      <c r="FZ203" s="283"/>
      <c r="GA203" s="283"/>
      <c r="GB203" s="283"/>
      <c r="GC203" s="283"/>
      <c r="GD203" s="283"/>
      <c r="GE203" s="283"/>
      <c r="GF203" s="283"/>
      <c r="GG203" s="283"/>
      <c r="GH203" s="283"/>
      <c r="GI203" s="283"/>
      <c r="GJ203" s="283"/>
      <c r="GK203" s="283"/>
      <c r="GL203" s="148"/>
      <c r="GM203" s="229"/>
      <c r="GN203" s="90"/>
      <c r="GO203" s="90"/>
      <c r="GP203" s="69"/>
      <c r="GQ203" s="69"/>
      <c r="GR203" s="69"/>
      <c r="GS203" s="69"/>
      <c r="GT203" s="66"/>
      <c r="GU203" s="90"/>
      <c r="GV203" s="229"/>
    </row>
    <row r="204" spans="1:204" s="288" customFormat="1" ht="18" customHeight="1" hidden="1">
      <c r="A204" s="512"/>
      <c r="B204" s="283"/>
      <c r="C204" s="24"/>
      <c r="D204" s="24"/>
      <c r="E204" s="888" t="s">
        <v>67</v>
      </c>
      <c r="F204" s="889"/>
      <c r="G204" s="889"/>
      <c r="H204" s="889"/>
      <c r="I204" s="889"/>
      <c r="J204" s="889"/>
      <c r="K204" s="889"/>
      <c r="L204" s="889"/>
      <c r="M204" s="889"/>
      <c r="N204" s="889"/>
      <c r="O204" s="889"/>
      <c r="P204" s="889"/>
      <c r="Q204" s="889"/>
      <c r="R204" s="889"/>
      <c r="S204" s="889"/>
      <c r="T204" s="889"/>
      <c r="U204" s="889"/>
      <c r="V204" s="889"/>
      <c r="W204" s="889"/>
      <c r="X204" s="889"/>
      <c r="Y204" s="889"/>
      <c r="Z204" s="889"/>
      <c r="AA204" s="889"/>
      <c r="AB204" s="889"/>
      <c r="AC204" s="889"/>
      <c r="AD204" s="889"/>
      <c r="AE204" s="889"/>
      <c r="AF204" s="889"/>
      <c r="AG204" s="889"/>
      <c r="AH204" s="889"/>
      <c r="AI204" s="889"/>
      <c r="AJ204" s="889"/>
      <c r="AK204" s="889"/>
      <c r="AL204" s="889"/>
      <c r="AM204" s="889"/>
      <c r="AN204" s="889"/>
      <c r="AO204" s="889"/>
      <c r="AP204" s="889"/>
      <c r="AQ204" s="889"/>
      <c r="AR204" s="889"/>
      <c r="AS204" s="889"/>
      <c r="AT204" s="889"/>
      <c r="AU204" s="232"/>
      <c r="AV204" s="232"/>
      <c r="AW204" s="232"/>
      <c r="AX204" s="232"/>
      <c r="AY204" s="232"/>
      <c r="AZ204" s="232"/>
      <c r="BA204" s="232"/>
      <c r="BB204" s="232"/>
      <c r="BC204" s="232"/>
      <c r="BD204" s="232"/>
      <c r="BE204" s="377"/>
      <c r="BF204" s="377"/>
      <c r="BG204" s="807">
        <f>CR65</f>
        <v>7000</v>
      </c>
      <c r="BH204" s="807"/>
      <c r="BI204" s="807"/>
      <c r="BJ204" s="807"/>
      <c r="BK204" s="807"/>
      <c r="BL204" s="807"/>
      <c r="BM204" s="807"/>
      <c r="BN204" s="807"/>
      <c r="BO204" s="807"/>
      <c r="BP204" s="177"/>
      <c r="BQ204" s="177"/>
      <c r="BR204" s="177"/>
      <c r="BS204" s="177"/>
      <c r="BT204" s="807">
        <f>CR56+CR57</f>
        <v>12000</v>
      </c>
      <c r="BU204" s="807"/>
      <c r="BV204" s="807"/>
      <c r="BW204" s="807"/>
      <c r="BX204" s="807"/>
      <c r="BY204" s="807"/>
      <c r="BZ204" s="807"/>
      <c r="CA204" s="807"/>
      <c r="CB204" s="807"/>
      <c r="CC204" s="177"/>
      <c r="CD204" s="177"/>
      <c r="CE204" s="177"/>
      <c r="CF204" s="177"/>
      <c r="CG204" s="807">
        <f>BG204+BT204</f>
        <v>19000</v>
      </c>
      <c r="CH204" s="807"/>
      <c r="CI204" s="807"/>
      <c r="CJ204" s="807"/>
      <c r="CK204" s="807"/>
      <c r="CL204" s="807"/>
      <c r="CM204" s="807"/>
      <c r="CN204" s="807"/>
      <c r="CO204" s="807"/>
      <c r="CP204" s="111"/>
      <c r="CQ204" s="295"/>
      <c r="CR204" s="1063">
        <f>CR56</f>
        <v>12000</v>
      </c>
      <c r="CS204" s="970"/>
      <c r="CT204" s="970"/>
      <c r="CU204" s="970"/>
      <c r="CV204" s="970"/>
      <c r="CW204" s="970"/>
      <c r="CX204" s="970"/>
      <c r="CY204" s="970"/>
      <c r="CZ204" s="970"/>
      <c r="DA204" s="970">
        <f>CR57</f>
        <v>0</v>
      </c>
      <c r="DB204" s="970"/>
      <c r="DC204" s="970"/>
      <c r="DD204" s="970"/>
      <c r="DE204" s="970"/>
      <c r="DF204" s="970"/>
      <c r="DG204" s="970"/>
      <c r="DH204" s="970"/>
      <c r="DI204" s="970"/>
      <c r="DJ204" s="970">
        <f>SUM(CR204:DA204)</f>
        <v>12000</v>
      </c>
      <c r="DK204" s="970"/>
      <c r="DL204" s="970"/>
      <c r="DM204" s="970"/>
      <c r="DN204" s="970"/>
      <c r="DO204" s="970"/>
      <c r="DP204" s="970"/>
      <c r="DQ204" s="970"/>
      <c r="DR204" s="970"/>
      <c r="DS204" s="279"/>
      <c r="DT204" s="279"/>
      <c r="DU204" s="375"/>
      <c r="DV204" s="376"/>
      <c r="DW204" s="1273" t="s">
        <v>59</v>
      </c>
      <c r="DX204" s="1274"/>
      <c r="DY204" s="1274"/>
      <c r="DZ204" s="1274"/>
      <c r="EA204" s="1274"/>
      <c r="EB204" s="1274"/>
      <c r="EC204" s="1274"/>
      <c r="ED204" s="1274"/>
      <c r="EE204" s="1274"/>
      <c r="EF204" s="1274"/>
      <c r="EG204" s="1274"/>
      <c r="EH204" s="1274"/>
      <c r="EI204" s="1274"/>
      <c r="EJ204" s="1274"/>
      <c r="EK204" s="1274"/>
      <c r="EL204" s="1274"/>
      <c r="EM204" s="1274"/>
      <c r="EN204" s="1274"/>
      <c r="EO204" s="1274"/>
      <c r="EP204" s="1274"/>
      <c r="EQ204" s="1274"/>
      <c r="ER204" s="1274"/>
      <c r="ES204" s="1274"/>
      <c r="ET204" s="1274"/>
      <c r="EU204" s="1275"/>
      <c r="EV204" s="379"/>
      <c r="EW204" s="379"/>
      <c r="EX204" s="379"/>
      <c r="EY204" s="379"/>
      <c r="EZ204" s="379"/>
      <c r="FA204" s="379"/>
      <c r="FB204" s="379"/>
      <c r="FC204" s="379"/>
      <c r="FD204" s="379"/>
      <c r="FE204" s="379"/>
      <c r="FF204" s="379"/>
      <c r="FG204" s="379"/>
      <c r="FH204" s="379"/>
      <c r="FI204" s="379"/>
      <c r="FJ204" s="379"/>
      <c r="FK204" s="379"/>
      <c r="FL204" s="283"/>
      <c r="FM204" s="283"/>
      <c r="FN204" s="283"/>
      <c r="FO204" s="283"/>
      <c r="FP204" s="283"/>
      <c r="FQ204" s="283"/>
      <c r="FR204" s="283"/>
      <c r="FS204" s="283"/>
      <c r="FT204" s="283"/>
      <c r="FU204" s="283"/>
      <c r="FV204" s="283"/>
      <c r="FW204" s="283"/>
      <c r="FX204" s="283"/>
      <c r="FY204" s="283"/>
      <c r="FZ204" s="283"/>
      <c r="GA204" s="283"/>
      <c r="GB204" s="283"/>
      <c r="GC204" s="283"/>
      <c r="GD204" s="283"/>
      <c r="GE204" s="283"/>
      <c r="GF204" s="283"/>
      <c r="GG204" s="283"/>
      <c r="GH204" s="283"/>
      <c r="GI204" s="283"/>
      <c r="GJ204" s="283"/>
      <c r="GK204" s="283"/>
      <c r="GL204" s="148"/>
      <c r="GM204" s="229"/>
      <c r="GN204" s="90"/>
      <c r="GO204" s="90"/>
      <c r="GP204" s="69"/>
      <c r="GQ204" s="69"/>
      <c r="GR204" s="69"/>
      <c r="GS204" s="69"/>
      <c r="GT204" s="66"/>
      <c r="GU204" s="90"/>
      <c r="GV204" s="229"/>
    </row>
    <row r="205" spans="1:204" s="288" customFormat="1" ht="17.25" customHeight="1" hidden="1">
      <c r="A205" s="512"/>
      <c r="B205" s="283"/>
      <c r="C205" s="24"/>
      <c r="D205" s="24"/>
      <c r="E205" s="888" t="s">
        <v>63</v>
      </c>
      <c r="F205" s="889"/>
      <c r="G205" s="889"/>
      <c r="H205" s="889"/>
      <c r="I205" s="889"/>
      <c r="J205" s="889"/>
      <c r="K205" s="889"/>
      <c r="L205" s="889"/>
      <c r="M205" s="889"/>
      <c r="N205" s="889"/>
      <c r="O205" s="889"/>
      <c r="P205" s="889"/>
      <c r="Q205" s="889"/>
      <c r="R205" s="889"/>
      <c r="S205" s="889"/>
      <c r="T205" s="889"/>
      <c r="U205" s="889"/>
      <c r="V205" s="889"/>
      <c r="W205" s="889"/>
      <c r="X205" s="889"/>
      <c r="Y205" s="889"/>
      <c r="Z205" s="889"/>
      <c r="AA205" s="889"/>
      <c r="AB205" s="889"/>
      <c r="AC205" s="889"/>
      <c r="AD205" s="889"/>
      <c r="AE205" s="889"/>
      <c r="AF205" s="889"/>
      <c r="AG205" s="889"/>
      <c r="AH205" s="889"/>
      <c r="AI205" s="889"/>
      <c r="AJ205" s="889"/>
      <c r="AK205" s="889"/>
      <c r="AL205" s="889"/>
      <c r="AM205" s="889"/>
      <c r="AN205" s="889"/>
      <c r="AO205" s="889"/>
      <c r="AP205" s="232"/>
      <c r="AQ205" s="232"/>
      <c r="AR205" s="232"/>
      <c r="AS205" s="232"/>
      <c r="AT205" s="232"/>
      <c r="AU205" s="232"/>
      <c r="AV205" s="232"/>
      <c r="AW205" s="232"/>
      <c r="AX205" s="232"/>
      <c r="AY205" s="232"/>
      <c r="AZ205" s="232"/>
      <c r="BA205" s="232"/>
      <c r="BB205" s="232"/>
      <c r="BC205" s="232"/>
      <c r="BD205" s="232"/>
      <c r="BE205" s="104"/>
      <c r="BF205" s="104"/>
      <c r="BG205" s="807">
        <f>-BG197</f>
        <v>0</v>
      </c>
      <c r="BH205" s="807"/>
      <c r="BI205" s="807"/>
      <c r="BJ205" s="807"/>
      <c r="BK205" s="807"/>
      <c r="BL205" s="807"/>
      <c r="BM205" s="807"/>
      <c r="BN205" s="807"/>
      <c r="BO205" s="807"/>
      <c r="BP205" s="177"/>
      <c r="BQ205" s="177"/>
      <c r="BR205" s="177"/>
      <c r="BS205" s="177"/>
      <c r="BT205" s="807">
        <f>-BT197</f>
        <v>0</v>
      </c>
      <c r="BU205" s="807"/>
      <c r="BV205" s="807"/>
      <c r="BW205" s="807"/>
      <c r="BX205" s="807"/>
      <c r="BY205" s="807"/>
      <c r="BZ205" s="807"/>
      <c r="CA205" s="807"/>
      <c r="CB205" s="807"/>
      <c r="CC205" s="177"/>
      <c r="CD205" s="380"/>
      <c r="CE205" s="380"/>
      <c r="CF205" s="179"/>
      <c r="CG205" s="807"/>
      <c r="CH205" s="807"/>
      <c r="CI205" s="807"/>
      <c r="CJ205" s="807"/>
      <c r="CK205" s="807"/>
      <c r="CL205" s="807"/>
      <c r="CM205" s="807"/>
      <c r="CN205" s="807"/>
      <c r="CO205" s="807"/>
      <c r="CP205" s="111"/>
      <c r="CQ205" s="295"/>
      <c r="CR205" s="381"/>
      <c r="CS205" s="218"/>
      <c r="CT205" s="1061">
        <f>CR204/DJ204*100</f>
        <v>100</v>
      </c>
      <c r="CU205" s="1061"/>
      <c r="CV205" s="1061"/>
      <c r="CW205" s="1062" t="s">
        <v>86</v>
      </c>
      <c r="CX205" s="1062"/>
      <c r="CY205" s="382"/>
      <c r="CZ205" s="383"/>
      <c r="DA205" s="383"/>
      <c r="DB205" s="218"/>
      <c r="DC205" s="218"/>
      <c r="DD205" s="1061">
        <f>DA204/DJ204*100</f>
        <v>0</v>
      </c>
      <c r="DE205" s="1061"/>
      <c r="DF205" s="1061"/>
      <c r="DG205" s="1062" t="s">
        <v>86</v>
      </c>
      <c r="DH205" s="1062"/>
      <c r="DI205" s="384"/>
      <c r="DJ205" s="384"/>
      <c r="DK205" s="384"/>
      <c r="DL205" s="1061">
        <f>CT205+DD205</f>
        <v>100</v>
      </c>
      <c r="DM205" s="1061"/>
      <c r="DN205" s="1061"/>
      <c r="DO205" s="1062" t="s">
        <v>86</v>
      </c>
      <c r="DP205" s="1062"/>
      <c r="DQ205" s="382"/>
      <c r="DR205" s="384"/>
      <c r="DS205" s="279"/>
      <c r="DT205" s="279"/>
      <c r="DU205" s="375"/>
      <c r="DV205" s="376"/>
      <c r="DW205" s="1276"/>
      <c r="DX205" s="1277"/>
      <c r="DY205" s="1277"/>
      <c r="DZ205" s="1277"/>
      <c r="EA205" s="1277"/>
      <c r="EB205" s="1277"/>
      <c r="EC205" s="1277"/>
      <c r="ED205" s="1277"/>
      <c r="EE205" s="1277"/>
      <c r="EF205" s="1277"/>
      <c r="EG205" s="1277"/>
      <c r="EH205" s="1277"/>
      <c r="EI205" s="1277"/>
      <c r="EJ205" s="1277"/>
      <c r="EK205" s="1277"/>
      <c r="EL205" s="1277"/>
      <c r="EM205" s="1277"/>
      <c r="EN205" s="1277"/>
      <c r="EO205" s="1277"/>
      <c r="EP205" s="1277"/>
      <c r="EQ205" s="1277"/>
      <c r="ER205" s="1277"/>
      <c r="ES205" s="1277"/>
      <c r="ET205" s="1277"/>
      <c r="EU205" s="1278"/>
      <c r="EV205" s="379"/>
      <c r="EW205" s="379"/>
      <c r="EX205" s="379"/>
      <c r="EY205" s="379"/>
      <c r="EZ205" s="379"/>
      <c r="FA205" s="379"/>
      <c r="FB205" s="379"/>
      <c r="FC205" s="379"/>
      <c r="FD205" s="379"/>
      <c r="FE205" s="379"/>
      <c r="FF205" s="379"/>
      <c r="FG205" s="379"/>
      <c r="FH205" s="379"/>
      <c r="FI205" s="379"/>
      <c r="FJ205" s="379"/>
      <c r="FK205" s="379"/>
      <c r="FL205" s="283"/>
      <c r="FM205" s="283"/>
      <c r="FN205" s="283"/>
      <c r="FO205" s="283"/>
      <c r="FP205" s="283"/>
      <c r="FQ205" s="283"/>
      <c r="FR205" s="283"/>
      <c r="FS205" s="283"/>
      <c r="FT205" s="283"/>
      <c r="FU205" s="283"/>
      <c r="FV205" s="283"/>
      <c r="FW205" s="283"/>
      <c r="FX205" s="283"/>
      <c r="FY205" s="283"/>
      <c r="FZ205" s="283"/>
      <c r="GA205" s="283"/>
      <c r="GB205" s="283"/>
      <c r="GC205" s="283"/>
      <c r="GD205" s="283"/>
      <c r="GE205" s="283"/>
      <c r="GF205" s="283"/>
      <c r="GG205" s="283"/>
      <c r="GH205" s="283"/>
      <c r="GI205" s="283"/>
      <c r="GJ205" s="283"/>
      <c r="GK205" s="283"/>
      <c r="GL205" s="148"/>
      <c r="GM205" s="229"/>
      <c r="GN205" s="90"/>
      <c r="GO205" s="69"/>
      <c r="GP205" s="69"/>
      <c r="GQ205" s="69"/>
      <c r="GR205" s="69"/>
      <c r="GS205" s="69"/>
      <c r="GT205" s="66"/>
      <c r="GU205" s="90"/>
      <c r="GV205" s="229"/>
    </row>
    <row r="206" spans="1:204" s="288" customFormat="1" ht="15" hidden="1">
      <c r="A206" s="512"/>
      <c r="B206" s="283"/>
      <c r="C206" s="24"/>
      <c r="D206" s="24"/>
      <c r="E206" s="385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33"/>
      <c r="AG206" s="233"/>
      <c r="AH206" s="233"/>
      <c r="AI206" s="23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884" t="s">
        <v>13</v>
      </c>
      <c r="AU206" s="884"/>
      <c r="AV206" s="884"/>
      <c r="AW206" s="884"/>
      <c r="AX206" s="884"/>
      <c r="AY206" s="884"/>
      <c r="AZ206" s="884"/>
      <c r="BA206" s="884"/>
      <c r="BB206" s="884"/>
      <c r="BC206" s="884"/>
      <c r="BD206" s="283"/>
      <c r="BE206" s="377"/>
      <c r="BF206" s="377"/>
      <c r="BG206" s="807">
        <f>BG204+BG205</f>
        <v>7000</v>
      </c>
      <c r="BH206" s="807"/>
      <c r="BI206" s="807"/>
      <c r="BJ206" s="807"/>
      <c r="BK206" s="807"/>
      <c r="BL206" s="807"/>
      <c r="BM206" s="807"/>
      <c r="BN206" s="807"/>
      <c r="BO206" s="807"/>
      <c r="BP206" s="177"/>
      <c r="BQ206" s="386"/>
      <c r="BR206" s="386"/>
      <c r="BS206" s="386"/>
      <c r="BT206" s="807">
        <f>BT204+BT205</f>
        <v>12000</v>
      </c>
      <c r="BU206" s="807"/>
      <c r="BV206" s="807"/>
      <c r="BW206" s="807"/>
      <c r="BX206" s="807"/>
      <c r="BY206" s="807"/>
      <c r="BZ206" s="807"/>
      <c r="CA206" s="807"/>
      <c r="CB206" s="807"/>
      <c r="CC206" s="177"/>
      <c r="CD206" s="177"/>
      <c r="CE206" s="177"/>
      <c r="CF206" s="177"/>
      <c r="CG206" s="807"/>
      <c r="CH206" s="807"/>
      <c r="CI206" s="807"/>
      <c r="CJ206" s="807"/>
      <c r="CK206" s="807"/>
      <c r="CL206" s="807"/>
      <c r="CM206" s="807"/>
      <c r="CN206" s="807"/>
      <c r="CO206" s="807"/>
      <c r="CP206" s="111"/>
      <c r="CQ206" s="295"/>
      <c r="CR206" s="1063">
        <f>BT206*CT205/100</f>
        <v>12000</v>
      </c>
      <c r="CS206" s="970"/>
      <c r="CT206" s="970"/>
      <c r="CU206" s="970"/>
      <c r="CV206" s="970"/>
      <c r="CW206" s="970"/>
      <c r="CX206" s="970"/>
      <c r="CY206" s="970"/>
      <c r="CZ206" s="970"/>
      <c r="DA206" s="970">
        <f>BT206*DD205/100</f>
        <v>0</v>
      </c>
      <c r="DB206" s="970"/>
      <c r="DC206" s="970"/>
      <c r="DD206" s="970"/>
      <c r="DE206" s="970"/>
      <c r="DF206" s="970"/>
      <c r="DG206" s="970"/>
      <c r="DH206" s="970"/>
      <c r="DI206" s="970"/>
      <c r="DJ206" s="970">
        <f>DA206+CR206</f>
        <v>12000</v>
      </c>
      <c r="DK206" s="970"/>
      <c r="DL206" s="970"/>
      <c r="DM206" s="970"/>
      <c r="DN206" s="970"/>
      <c r="DO206" s="970"/>
      <c r="DP206" s="970"/>
      <c r="DQ206" s="970"/>
      <c r="DR206" s="970"/>
      <c r="DS206" s="279"/>
      <c r="DT206" s="279"/>
      <c r="DU206" s="375"/>
      <c r="DV206" s="376"/>
      <c r="DW206" s="1276"/>
      <c r="DX206" s="1277"/>
      <c r="DY206" s="1277"/>
      <c r="DZ206" s="1277"/>
      <c r="EA206" s="1277"/>
      <c r="EB206" s="1277"/>
      <c r="EC206" s="1277"/>
      <c r="ED206" s="1277"/>
      <c r="EE206" s="1277"/>
      <c r="EF206" s="1277"/>
      <c r="EG206" s="1277"/>
      <c r="EH206" s="1277"/>
      <c r="EI206" s="1277"/>
      <c r="EJ206" s="1277"/>
      <c r="EK206" s="1277"/>
      <c r="EL206" s="1277"/>
      <c r="EM206" s="1277"/>
      <c r="EN206" s="1277"/>
      <c r="EO206" s="1277"/>
      <c r="EP206" s="1277"/>
      <c r="EQ206" s="1277"/>
      <c r="ER206" s="1277"/>
      <c r="ES206" s="1277"/>
      <c r="ET206" s="1277"/>
      <c r="EU206" s="1278"/>
      <c r="EV206" s="379"/>
      <c r="EW206" s="379"/>
      <c r="EX206" s="379"/>
      <c r="EY206" s="379"/>
      <c r="EZ206" s="379"/>
      <c r="FA206" s="379"/>
      <c r="FB206" s="379"/>
      <c r="FC206" s="379"/>
      <c r="FD206" s="379"/>
      <c r="FE206" s="379"/>
      <c r="FF206" s="379"/>
      <c r="FG206" s="379"/>
      <c r="FH206" s="379"/>
      <c r="FI206" s="379"/>
      <c r="FJ206" s="379"/>
      <c r="FK206" s="379"/>
      <c r="FL206" s="283"/>
      <c r="FM206" s="283"/>
      <c r="FN206" s="283"/>
      <c r="FO206" s="283"/>
      <c r="FP206" s="283"/>
      <c r="FQ206" s="283"/>
      <c r="FR206" s="283"/>
      <c r="FS206" s="283"/>
      <c r="FT206" s="283"/>
      <c r="FU206" s="283"/>
      <c r="FV206" s="283"/>
      <c r="FW206" s="283"/>
      <c r="FX206" s="283"/>
      <c r="FY206" s="283"/>
      <c r="FZ206" s="283"/>
      <c r="GA206" s="283"/>
      <c r="GB206" s="283"/>
      <c r="GC206" s="283"/>
      <c r="GD206" s="283"/>
      <c r="GE206" s="283"/>
      <c r="GF206" s="283"/>
      <c r="GG206" s="283"/>
      <c r="GH206" s="283"/>
      <c r="GI206" s="283"/>
      <c r="GJ206" s="283"/>
      <c r="GK206" s="283"/>
      <c r="GL206" s="148"/>
      <c r="GM206" s="229"/>
      <c r="GN206" s="90"/>
      <c r="GO206" s="69"/>
      <c r="GP206" s="69"/>
      <c r="GQ206" s="69"/>
      <c r="GR206" s="69"/>
      <c r="GS206" s="69"/>
      <c r="GT206" s="66"/>
      <c r="GU206" s="90"/>
      <c r="GV206" s="229"/>
    </row>
    <row r="207" spans="1:204" s="288" customFormat="1" ht="23.25" customHeight="1" hidden="1">
      <c r="A207" s="512"/>
      <c r="B207" s="283"/>
      <c r="C207" s="24"/>
      <c r="D207" s="24"/>
      <c r="E207" s="898" t="s">
        <v>98</v>
      </c>
      <c r="F207" s="899"/>
      <c r="G207" s="899"/>
      <c r="H207" s="899"/>
      <c r="I207" s="899"/>
      <c r="J207" s="899"/>
      <c r="K207" s="899"/>
      <c r="L207" s="899"/>
      <c r="M207" s="899"/>
      <c r="N207" s="899"/>
      <c r="O207" s="899"/>
      <c r="P207" s="899"/>
      <c r="Q207" s="899"/>
      <c r="R207" s="899"/>
      <c r="S207" s="899"/>
      <c r="T207" s="899"/>
      <c r="U207" s="899"/>
      <c r="V207" s="899"/>
      <c r="W207" s="899"/>
      <c r="X207" s="899"/>
      <c r="Y207" s="899"/>
      <c r="Z207" s="899"/>
      <c r="AA207" s="899"/>
      <c r="AB207" s="899"/>
      <c r="AC207" s="899"/>
      <c r="AD207" s="899"/>
      <c r="AE207" s="899"/>
      <c r="AF207" s="899"/>
      <c r="AG207" s="899"/>
      <c r="AH207" s="899"/>
      <c r="AI207" s="899"/>
      <c r="AJ207" s="899"/>
      <c r="AK207" s="899"/>
      <c r="AL207" s="899"/>
      <c r="AM207" s="899"/>
      <c r="AN207" s="899"/>
      <c r="AO207" s="899"/>
      <c r="AP207" s="899"/>
      <c r="AQ207" s="899"/>
      <c r="AR207" s="899"/>
      <c r="AS207" s="899"/>
      <c r="AT207" s="899"/>
      <c r="AU207" s="899"/>
      <c r="AV207" s="899"/>
      <c r="AW207" s="899"/>
      <c r="AX207" s="899"/>
      <c r="AY207" s="899"/>
      <c r="AZ207" s="899"/>
      <c r="BA207" s="899"/>
      <c r="BB207" s="899"/>
      <c r="BC207" s="387"/>
      <c r="BD207" s="387"/>
      <c r="BE207" s="387"/>
      <c r="BF207" s="387"/>
      <c r="BG207" s="807">
        <f>IF(BT206&lt;=0,BT206,0)</f>
        <v>0</v>
      </c>
      <c r="BH207" s="807"/>
      <c r="BI207" s="807"/>
      <c r="BJ207" s="807"/>
      <c r="BK207" s="807"/>
      <c r="BL207" s="807"/>
      <c r="BM207" s="807"/>
      <c r="BN207" s="807"/>
      <c r="BO207" s="807"/>
      <c r="BP207" s="177"/>
      <c r="BQ207" s="177"/>
      <c r="BR207" s="177"/>
      <c r="BS207" s="177"/>
      <c r="BT207" s="1044">
        <f>IF(BG206&lt;=0,BG206,0)</f>
        <v>0</v>
      </c>
      <c r="BU207" s="1044"/>
      <c r="BV207" s="1044"/>
      <c r="BW207" s="1044"/>
      <c r="BX207" s="1044"/>
      <c r="BY207" s="1044"/>
      <c r="BZ207" s="1044"/>
      <c r="CA207" s="1044"/>
      <c r="CB207" s="1044"/>
      <c r="CC207" s="177"/>
      <c r="CD207" s="177"/>
      <c r="CE207" s="177"/>
      <c r="CF207" s="177"/>
      <c r="CG207" s="807"/>
      <c r="CH207" s="807"/>
      <c r="CI207" s="807"/>
      <c r="CJ207" s="807"/>
      <c r="CK207" s="807"/>
      <c r="CL207" s="807"/>
      <c r="CM207" s="807"/>
      <c r="CN207" s="807"/>
      <c r="CO207" s="807"/>
      <c r="CP207" s="111"/>
      <c r="CQ207" s="295"/>
      <c r="CR207" s="381"/>
      <c r="CS207" s="384"/>
      <c r="CT207" s="384"/>
      <c r="CU207" s="384"/>
      <c r="CV207" s="384"/>
      <c r="CW207" s="384"/>
      <c r="CX207" s="384"/>
      <c r="CY207" s="384"/>
      <c r="CZ207" s="384"/>
      <c r="DA207" s="384"/>
      <c r="DB207" s="384"/>
      <c r="DC207" s="384"/>
      <c r="DD207" s="384"/>
      <c r="DE207" s="384"/>
      <c r="DF207" s="384"/>
      <c r="DG207" s="384"/>
      <c r="DH207" s="384"/>
      <c r="DI207" s="384"/>
      <c r="DJ207" s="384"/>
      <c r="DK207" s="384"/>
      <c r="DL207" s="384"/>
      <c r="DM207" s="384"/>
      <c r="DN207" s="384"/>
      <c r="DO207" s="384"/>
      <c r="DP207" s="384"/>
      <c r="DQ207" s="384"/>
      <c r="DR207" s="384"/>
      <c r="DS207" s="279"/>
      <c r="DT207" s="279"/>
      <c r="DU207" s="375"/>
      <c r="DV207" s="376"/>
      <c r="DW207" s="1276"/>
      <c r="DX207" s="1277"/>
      <c r="DY207" s="1277"/>
      <c r="DZ207" s="1277"/>
      <c r="EA207" s="1277"/>
      <c r="EB207" s="1277"/>
      <c r="EC207" s="1277"/>
      <c r="ED207" s="1277"/>
      <c r="EE207" s="1277"/>
      <c r="EF207" s="1277"/>
      <c r="EG207" s="1277"/>
      <c r="EH207" s="1277"/>
      <c r="EI207" s="1277"/>
      <c r="EJ207" s="1277"/>
      <c r="EK207" s="1277"/>
      <c r="EL207" s="1277"/>
      <c r="EM207" s="1277"/>
      <c r="EN207" s="1277"/>
      <c r="EO207" s="1277"/>
      <c r="EP207" s="1277"/>
      <c r="EQ207" s="1277"/>
      <c r="ER207" s="1277"/>
      <c r="ES207" s="1277"/>
      <c r="ET207" s="1277"/>
      <c r="EU207" s="1278"/>
      <c r="EV207" s="279"/>
      <c r="EW207" s="279"/>
      <c r="EX207" s="279"/>
      <c r="EY207" s="279"/>
      <c r="EZ207" s="279"/>
      <c r="FA207" s="279"/>
      <c r="FB207" s="279"/>
      <c r="FC207" s="279"/>
      <c r="FD207" s="279"/>
      <c r="FE207" s="279"/>
      <c r="FF207" s="279"/>
      <c r="FG207" s="279"/>
      <c r="FH207" s="279"/>
      <c r="FI207" s="279"/>
      <c r="FJ207" s="279"/>
      <c r="FK207" s="279"/>
      <c r="FL207" s="283"/>
      <c r="FM207" s="283"/>
      <c r="FN207" s="283"/>
      <c r="FO207" s="283"/>
      <c r="FP207" s="283"/>
      <c r="FQ207" s="283"/>
      <c r="FR207" s="283"/>
      <c r="FS207" s="283"/>
      <c r="FT207" s="283"/>
      <c r="FU207" s="283"/>
      <c r="FV207" s="283"/>
      <c r="FW207" s="283"/>
      <c r="FX207" s="283"/>
      <c r="FY207" s="283"/>
      <c r="FZ207" s="283"/>
      <c r="GA207" s="283"/>
      <c r="GB207" s="283"/>
      <c r="GC207" s="283"/>
      <c r="GD207" s="283"/>
      <c r="GE207" s="283"/>
      <c r="GF207" s="283"/>
      <c r="GG207" s="283"/>
      <c r="GH207" s="283"/>
      <c r="GI207" s="283"/>
      <c r="GJ207" s="283"/>
      <c r="GK207" s="283"/>
      <c r="GL207" s="148"/>
      <c r="GM207" s="229"/>
      <c r="GN207" s="69"/>
      <c r="GO207" s="69"/>
      <c r="GP207" s="69"/>
      <c r="GQ207" s="69"/>
      <c r="GR207" s="69"/>
      <c r="GS207" s="69"/>
      <c r="GT207" s="66"/>
      <c r="GU207" s="90"/>
      <c r="GV207" s="229"/>
    </row>
    <row r="208" spans="1:204" s="288" customFormat="1" ht="19.5" customHeight="1" hidden="1">
      <c r="A208" s="512"/>
      <c r="B208" s="283"/>
      <c r="C208" s="24"/>
      <c r="D208" s="24"/>
      <c r="E208" s="888" t="s">
        <v>54</v>
      </c>
      <c r="F208" s="889"/>
      <c r="G208" s="889"/>
      <c r="H208" s="889"/>
      <c r="I208" s="889"/>
      <c r="J208" s="889"/>
      <c r="K208" s="889"/>
      <c r="L208" s="889"/>
      <c r="M208" s="889"/>
      <c r="N208" s="889"/>
      <c r="O208" s="889"/>
      <c r="P208" s="889"/>
      <c r="Q208" s="889"/>
      <c r="R208" s="889"/>
      <c r="S208" s="889"/>
      <c r="T208" s="889"/>
      <c r="U208" s="889"/>
      <c r="V208" s="889"/>
      <c r="W208" s="889"/>
      <c r="X208" s="889"/>
      <c r="Y208" s="889"/>
      <c r="Z208" s="889"/>
      <c r="AA208" s="889"/>
      <c r="AB208" s="889"/>
      <c r="AC208" s="889"/>
      <c r="AD208" s="889"/>
      <c r="AE208" s="889"/>
      <c r="AF208" s="889"/>
      <c r="AG208" s="889"/>
      <c r="AH208" s="889"/>
      <c r="AI208" s="889"/>
      <c r="AJ208" s="889"/>
      <c r="AK208" s="889"/>
      <c r="AL208" s="889"/>
      <c r="AM208" s="889"/>
      <c r="AN208" s="889"/>
      <c r="AO208" s="889"/>
      <c r="AP208" s="889"/>
      <c r="AQ208" s="889"/>
      <c r="AR208" s="889"/>
      <c r="AS208" s="889"/>
      <c r="AT208" s="232"/>
      <c r="AU208" s="232"/>
      <c r="AV208" s="232"/>
      <c r="AW208" s="232"/>
      <c r="AX208" s="232"/>
      <c r="AY208" s="232"/>
      <c r="AZ208" s="232"/>
      <c r="BA208" s="232"/>
      <c r="BB208" s="232"/>
      <c r="BC208" s="232"/>
      <c r="BD208" s="232"/>
      <c r="BE208" s="889"/>
      <c r="BF208" s="889"/>
      <c r="BG208" s="863">
        <f>IF(BG206&lt;0,0,IF(BG206+BG207&lt;0,0,BG206+BG207))</f>
        <v>7000</v>
      </c>
      <c r="BH208" s="1064"/>
      <c r="BI208" s="1064"/>
      <c r="BJ208" s="1064"/>
      <c r="BK208" s="1064"/>
      <c r="BL208" s="1064"/>
      <c r="BM208" s="1064"/>
      <c r="BN208" s="1064"/>
      <c r="BO208" s="1065"/>
      <c r="BP208" s="177"/>
      <c r="BQ208" s="177"/>
      <c r="BR208" s="177"/>
      <c r="BS208" s="177"/>
      <c r="BT208" s="863">
        <f>IF(BT206+BT207&lt;0,0,BT206+BT207)</f>
        <v>12000</v>
      </c>
      <c r="BU208" s="1064"/>
      <c r="BV208" s="1064"/>
      <c r="BW208" s="1064"/>
      <c r="BX208" s="1064"/>
      <c r="BY208" s="1064"/>
      <c r="BZ208" s="1064"/>
      <c r="CA208" s="1064"/>
      <c r="CB208" s="1065"/>
      <c r="CC208" s="177"/>
      <c r="CD208" s="177"/>
      <c r="CE208" s="177"/>
      <c r="CF208" s="177"/>
      <c r="CG208" s="807">
        <f>BG208+BT208-CI182</f>
        <v>17100</v>
      </c>
      <c r="CH208" s="807"/>
      <c r="CI208" s="807"/>
      <c r="CJ208" s="807"/>
      <c r="CK208" s="807"/>
      <c r="CL208" s="807"/>
      <c r="CM208" s="807"/>
      <c r="CN208" s="807"/>
      <c r="CO208" s="807"/>
      <c r="CP208" s="111"/>
      <c r="CQ208" s="295"/>
      <c r="CR208" s="381"/>
      <c r="CS208" s="384"/>
      <c r="CT208" s="1061"/>
      <c r="CU208" s="1061"/>
      <c r="CV208" s="1061"/>
      <c r="CW208" s="1062"/>
      <c r="CX208" s="1062"/>
      <c r="CY208" s="389"/>
      <c r="CZ208" s="390"/>
      <c r="DA208" s="390"/>
      <c r="DB208" s="390"/>
      <c r="DC208" s="1078">
        <v>30</v>
      </c>
      <c r="DD208" s="1078"/>
      <c r="DE208" s="1078"/>
      <c r="DF208" s="1062" t="s">
        <v>86</v>
      </c>
      <c r="DG208" s="1062"/>
      <c r="DH208" s="389"/>
      <c r="DI208" s="378"/>
      <c r="DJ208" s="378"/>
      <c r="DK208" s="378"/>
      <c r="DL208" s="378"/>
      <c r="DM208" s="378"/>
      <c r="DN208" s="384"/>
      <c r="DO208" s="384"/>
      <c r="DP208" s="384"/>
      <c r="DQ208" s="384"/>
      <c r="DR208" s="384"/>
      <c r="DS208" s="279"/>
      <c r="DT208" s="279"/>
      <c r="DU208" s="375"/>
      <c r="DV208" s="376"/>
      <c r="DW208" s="1279"/>
      <c r="DX208" s="1280"/>
      <c r="DY208" s="1280"/>
      <c r="DZ208" s="1280"/>
      <c r="EA208" s="1280"/>
      <c r="EB208" s="1280"/>
      <c r="EC208" s="1280"/>
      <c r="ED208" s="1280"/>
      <c r="EE208" s="1280"/>
      <c r="EF208" s="1280"/>
      <c r="EG208" s="1280"/>
      <c r="EH208" s="1280"/>
      <c r="EI208" s="1280"/>
      <c r="EJ208" s="1280"/>
      <c r="EK208" s="1280"/>
      <c r="EL208" s="1280"/>
      <c r="EM208" s="1280"/>
      <c r="EN208" s="1280"/>
      <c r="EO208" s="1280"/>
      <c r="EP208" s="1280"/>
      <c r="EQ208" s="1280"/>
      <c r="ER208" s="1280"/>
      <c r="ES208" s="1280"/>
      <c r="ET208" s="1280"/>
      <c r="EU208" s="1281"/>
      <c r="EV208" s="279"/>
      <c r="EW208" s="279"/>
      <c r="EX208" s="279"/>
      <c r="EY208" s="279"/>
      <c r="EZ208" s="279"/>
      <c r="FA208" s="279"/>
      <c r="FB208" s="279"/>
      <c r="FC208" s="279"/>
      <c r="FD208" s="279"/>
      <c r="FE208" s="279"/>
      <c r="FF208" s="279"/>
      <c r="FG208" s="279"/>
      <c r="FH208" s="279"/>
      <c r="FI208" s="279"/>
      <c r="FJ208" s="279"/>
      <c r="FK208" s="279"/>
      <c r="FL208" s="283"/>
      <c r="FM208" s="283"/>
      <c r="FN208" s="283"/>
      <c r="FO208" s="283"/>
      <c r="FP208" s="283"/>
      <c r="FQ208" s="283"/>
      <c r="FR208" s="283"/>
      <c r="FS208" s="283"/>
      <c r="FT208" s="283"/>
      <c r="FU208" s="283"/>
      <c r="FV208" s="283"/>
      <c r="FW208" s="283"/>
      <c r="FX208" s="283"/>
      <c r="FY208" s="283"/>
      <c r="FZ208" s="283"/>
      <c r="GA208" s="283"/>
      <c r="GB208" s="283"/>
      <c r="GC208" s="283"/>
      <c r="GD208" s="283"/>
      <c r="GE208" s="283"/>
      <c r="GF208" s="283"/>
      <c r="GG208" s="283"/>
      <c r="GH208" s="283"/>
      <c r="GI208" s="283"/>
      <c r="GJ208" s="283"/>
      <c r="GK208" s="283"/>
      <c r="GL208" s="148"/>
      <c r="GM208" s="229"/>
      <c r="GN208" s="90"/>
      <c r="GO208" s="69"/>
      <c r="GP208" s="69"/>
      <c r="GQ208" s="69"/>
      <c r="GR208" s="69"/>
      <c r="GS208" s="69"/>
      <c r="GT208" s="66"/>
      <c r="GU208" s="90"/>
      <c r="GV208" s="229"/>
    </row>
    <row r="209" spans="1:204" s="52" customFormat="1" ht="25.5" customHeight="1" hidden="1">
      <c r="A209" s="516"/>
      <c r="B209" s="56"/>
      <c r="C209" s="391"/>
      <c r="D209" s="391"/>
      <c r="E209" s="900" t="s">
        <v>66</v>
      </c>
      <c r="F209" s="901"/>
      <c r="G209" s="901"/>
      <c r="H209" s="901"/>
      <c r="I209" s="901"/>
      <c r="J209" s="901"/>
      <c r="K209" s="901"/>
      <c r="L209" s="901"/>
      <c r="M209" s="901"/>
      <c r="N209" s="901"/>
      <c r="O209" s="901"/>
      <c r="P209" s="901"/>
      <c r="Q209" s="901"/>
      <c r="R209" s="901"/>
      <c r="S209" s="901"/>
      <c r="T209" s="901"/>
      <c r="U209" s="901"/>
      <c r="V209" s="901"/>
      <c r="W209" s="901"/>
      <c r="X209" s="901"/>
      <c r="Y209" s="901"/>
      <c r="Z209" s="901"/>
      <c r="AA209" s="901"/>
      <c r="AB209" s="901"/>
      <c r="AC209" s="901"/>
      <c r="AD209" s="901"/>
      <c r="AE209" s="901"/>
      <c r="AF209" s="901"/>
      <c r="AG209" s="901"/>
      <c r="AH209" s="901"/>
      <c r="AI209" s="901"/>
      <c r="AJ209" s="901"/>
      <c r="AK209" s="901"/>
      <c r="AL209" s="901"/>
      <c r="AM209" s="901"/>
      <c r="AN209" s="901"/>
      <c r="AO209" s="901"/>
      <c r="AP209" s="901"/>
      <c r="AQ209" s="901"/>
      <c r="AR209" s="901"/>
      <c r="AS209" s="901"/>
      <c r="AT209" s="901"/>
      <c r="AU209" s="901"/>
      <c r="AV209" s="901"/>
      <c r="AW209" s="387"/>
      <c r="AX209" s="387"/>
      <c r="AY209" s="387"/>
      <c r="AZ209" s="387"/>
      <c r="BA209" s="387"/>
      <c r="BB209" s="387"/>
      <c r="BC209" s="387"/>
      <c r="BD209" s="387"/>
      <c r="BE209" s="387"/>
      <c r="BF209" s="387"/>
      <c r="BG209" s="319"/>
      <c r="BH209" s="319"/>
      <c r="BI209" s="319"/>
      <c r="BJ209" s="319"/>
      <c r="BK209" s="319"/>
      <c r="BL209" s="319"/>
      <c r="BM209" s="319"/>
      <c r="BN209" s="319"/>
      <c r="BO209" s="319"/>
      <c r="BP209" s="177"/>
      <c r="BQ209" s="177"/>
      <c r="BR209" s="177"/>
      <c r="BS209" s="177"/>
      <c r="BT209" s="807">
        <f>IF(BT208&lt;=0,0,-CR57/(CR57+CR56)*30/100*BT208)</f>
        <v>0</v>
      </c>
      <c r="BU209" s="807"/>
      <c r="BV209" s="807"/>
      <c r="BW209" s="807"/>
      <c r="BX209" s="807"/>
      <c r="BY209" s="807"/>
      <c r="BZ209" s="807"/>
      <c r="CA209" s="807"/>
      <c r="CB209" s="807"/>
      <c r="CC209" s="177"/>
      <c r="CD209" s="177"/>
      <c r="CE209" s="177"/>
      <c r="CF209" s="177"/>
      <c r="CG209" s="177"/>
      <c r="CH209" s="177"/>
      <c r="CI209" s="177"/>
      <c r="CJ209" s="177"/>
      <c r="CK209" s="177"/>
      <c r="CL209" s="177"/>
      <c r="CM209" s="177"/>
      <c r="CN209" s="177"/>
      <c r="CO209" s="177"/>
      <c r="CP209" s="111"/>
      <c r="CQ209" s="304"/>
      <c r="CR209" s="969"/>
      <c r="CS209" s="970"/>
      <c r="CT209" s="970"/>
      <c r="CU209" s="970"/>
      <c r="CV209" s="970"/>
      <c r="CW209" s="970"/>
      <c r="CX209" s="970"/>
      <c r="CY209" s="970"/>
      <c r="CZ209" s="970"/>
      <c r="DA209" s="1075">
        <f>DA206*DC208/100</f>
        <v>0</v>
      </c>
      <c r="DB209" s="1076"/>
      <c r="DC209" s="1076"/>
      <c r="DD209" s="1076"/>
      <c r="DE209" s="1076"/>
      <c r="DF209" s="1076"/>
      <c r="DG209" s="1076"/>
      <c r="DH209" s="1076"/>
      <c r="DI209" s="1077"/>
      <c r="DJ209" s="322"/>
      <c r="DK209" s="322"/>
      <c r="DL209" s="322"/>
      <c r="DM209" s="322"/>
      <c r="DN209" s="322"/>
      <c r="DO209" s="322"/>
      <c r="DP209" s="322"/>
      <c r="DQ209" s="322"/>
      <c r="DR209" s="322"/>
      <c r="DS209" s="303"/>
      <c r="DT209" s="303"/>
      <c r="DU209" s="392"/>
      <c r="DV209" s="303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148"/>
      <c r="GM209" s="366"/>
      <c r="GN209" s="46"/>
      <c r="GO209" s="69"/>
      <c r="GP209" s="69"/>
      <c r="GQ209" s="69"/>
      <c r="GR209" s="69"/>
      <c r="GS209" s="69"/>
      <c r="GT209" s="66"/>
      <c r="GU209" s="46"/>
      <c r="GV209" s="366"/>
    </row>
    <row r="210" spans="1:204" s="288" customFormat="1" ht="15" customHeight="1" hidden="1">
      <c r="A210" s="516"/>
      <c r="B210" s="283"/>
      <c r="C210" s="391"/>
      <c r="D210" s="391"/>
      <c r="E210" s="893" t="s">
        <v>56</v>
      </c>
      <c r="F210" s="894"/>
      <c r="G210" s="894"/>
      <c r="H210" s="894"/>
      <c r="I210" s="894"/>
      <c r="J210" s="894"/>
      <c r="K210" s="894"/>
      <c r="L210" s="894"/>
      <c r="M210" s="894"/>
      <c r="N210" s="894"/>
      <c r="O210" s="894"/>
      <c r="P210" s="894"/>
      <c r="Q210" s="894"/>
      <c r="R210" s="894"/>
      <c r="S210" s="1029" t="s">
        <v>57</v>
      </c>
      <c r="T210" s="1029"/>
      <c r="U210" s="1029"/>
      <c r="V210" s="1029"/>
      <c r="W210" s="1029"/>
      <c r="X210" s="1029"/>
      <c r="Y210" s="1029"/>
      <c r="Z210" s="1029"/>
      <c r="AA210" s="1029"/>
      <c r="AB210" s="1029"/>
      <c r="AC210" s="1029"/>
      <c r="AD210" s="1029"/>
      <c r="AE210" s="1029"/>
      <c r="AF210" s="1029"/>
      <c r="AG210" s="1029"/>
      <c r="AH210" s="1029"/>
      <c r="AI210" s="1029"/>
      <c r="AJ210" s="1029"/>
      <c r="AK210" s="1029"/>
      <c r="AL210" s="1029"/>
      <c r="AM210" s="1029"/>
      <c r="AN210" s="1029"/>
      <c r="AO210" s="1029"/>
      <c r="AP210" s="1029"/>
      <c r="AQ210" s="1029"/>
      <c r="AR210" s="1029"/>
      <c r="AS210" s="1029"/>
      <c r="AT210" s="1029"/>
      <c r="AU210" s="283"/>
      <c r="AV210" s="283"/>
      <c r="AW210" s="283"/>
      <c r="AX210" s="283"/>
      <c r="AY210" s="283"/>
      <c r="AZ210" s="283"/>
      <c r="BA210" s="283"/>
      <c r="BB210" s="283"/>
      <c r="BC210" s="283"/>
      <c r="BD210" s="111"/>
      <c r="BE210" s="111"/>
      <c r="BF210" s="111"/>
      <c r="BG210" s="863">
        <f>BG208</f>
        <v>7000</v>
      </c>
      <c r="BH210" s="1064"/>
      <c r="BI210" s="1064"/>
      <c r="BJ210" s="1064"/>
      <c r="BK210" s="1064"/>
      <c r="BL210" s="1064"/>
      <c r="BM210" s="1064"/>
      <c r="BN210" s="1064"/>
      <c r="BO210" s="1065"/>
      <c r="BP210" s="23"/>
      <c r="BQ210" s="393"/>
      <c r="BR210" s="393"/>
      <c r="BS210" s="319"/>
      <c r="BT210" s="863">
        <f>BT208+BT209</f>
        <v>12000</v>
      </c>
      <c r="BU210" s="1064"/>
      <c r="BV210" s="1064"/>
      <c r="BW210" s="1064"/>
      <c r="BX210" s="1064"/>
      <c r="BY210" s="1064"/>
      <c r="BZ210" s="1064"/>
      <c r="CA210" s="1064"/>
      <c r="CB210" s="1065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83"/>
      <c r="CQ210" s="394"/>
      <c r="CR210" s="300"/>
      <c r="CS210" s="395"/>
      <c r="CT210" s="395"/>
      <c r="CU210" s="395"/>
      <c r="CV210" s="395"/>
      <c r="CW210" s="395"/>
      <c r="CX210" s="395"/>
      <c r="CY210" s="395"/>
      <c r="CZ210" s="395"/>
      <c r="DA210" s="301"/>
      <c r="DB210" s="301"/>
      <c r="DC210" s="301"/>
      <c r="DD210" s="301"/>
      <c r="DE210" s="301"/>
      <c r="DF210" s="301"/>
      <c r="DG210" s="301"/>
      <c r="DH210" s="301"/>
      <c r="DI210" s="301"/>
      <c r="DJ210" s="301"/>
      <c r="DK210" s="301"/>
      <c r="DL210" s="301"/>
      <c r="DM210" s="301"/>
      <c r="DN210" s="301"/>
      <c r="DO210" s="301"/>
      <c r="DP210" s="301"/>
      <c r="DQ210" s="301"/>
      <c r="DR210" s="301"/>
      <c r="DS210" s="301"/>
      <c r="DT210" s="301"/>
      <c r="DU210" s="299"/>
      <c r="DV210" s="279"/>
      <c r="DW210" s="283"/>
      <c r="DX210" s="283"/>
      <c r="DY210" s="283"/>
      <c r="DZ210" s="283"/>
      <c r="EA210" s="283"/>
      <c r="EB210" s="283"/>
      <c r="EC210" s="283"/>
      <c r="ED210" s="283"/>
      <c r="EE210" s="283"/>
      <c r="EF210" s="283"/>
      <c r="EG210" s="283"/>
      <c r="EH210" s="283"/>
      <c r="EI210" s="283"/>
      <c r="EJ210" s="283"/>
      <c r="EK210" s="283"/>
      <c r="EL210" s="283"/>
      <c r="EM210" s="283"/>
      <c r="EN210" s="283"/>
      <c r="EO210" s="283"/>
      <c r="EP210" s="283"/>
      <c r="EQ210" s="283"/>
      <c r="ER210" s="283"/>
      <c r="ES210" s="283"/>
      <c r="ET210" s="283"/>
      <c r="EU210" s="283"/>
      <c r="EV210" s="283"/>
      <c r="EW210" s="283"/>
      <c r="EX210" s="283"/>
      <c r="EY210" s="283"/>
      <c r="EZ210" s="283"/>
      <c r="FA210" s="283"/>
      <c r="FB210" s="283"/>
      <c r="FC210" s="283"/>
      <c r="FD210" s="283"/>
      <c r="FE210" s="283"/>
      <c r="FF210" s="283"/>
      <c r="FG210" s="283"/>
      <c r="FH210" s="283"/>
      <c r="FI210" s="283"/>
      <c r="FJ210" s="283"/>
      <c r="FK210" s="283"/>
      <c r="FL210" s="283"/>
      <c r="FM210" s="283"/>
      <c r="FN210" s="283"/>
      <c r="FO210" s="283"/>
      <c r="FP210" s="283"/>
      <c r="FQ210" s="283"/>
      <c r="FR210" s="283"/>
      <c r="FS210" s="283"/>
      <c r="FT210" s="283"/>
      <c r="FU210" s="283"/>
      <c r="FV210" s="283"/>
      <c r="FW210" s="283"/>
      <c r="FX210" s="283"/>
      <c r="FY210" s="283"/>
      <c r="FZ210" s="283"/>
      <c r="GA210" s="283"/>
      <c r="GB210" s="283"/>
      <c r="GC210" s="283"/>
      <c r="GD210" s="283"/>
      <c r="GE210" s="283"/>
      <c r="GF210" s="283"/>
      <c r="GG210" s="283"/>
      <c r="GH210" s="283"/>
      <c r="GI210" s="283"/>
      <c r="GJ210" s="283"/>
      <c r="GK210" s="283"/>
      <c r="GL210" s="148"/>
      <c r="GM210" s="229"/>
      <c r="GN210" s="90"/>
      <c r="GO210" s="90"/>
      <c r="GP210" s="69"/>
      <c r="GQ210" s="69"/>
      <c r="GR210" s="69"/>
      <c r="GS210" s="69"/>
      <c r="GT210" s="66"/>
      <c r="GU210" s="90"/>
      <c r="GV210" s="229"/>
    </row>
    <row r="211" spans="1:204" s="288" customFormat="1" ht="15" customHeight="1" hidden="1">
      <c r="A211" s="516"/>
      <c r="B211" s="283"/>
      <c r="C211" s="391"/>
      <c r="D211" s="391"/>
      <c r="E211" s="231"/>
      <c r="F211" s="232"/>
      <c r="G211" s="232"/>
      <c r="H211" s="232"/>
      <c r="I211" s="232"/>
      <c r="J211" s="232"/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F211" s="232"/>
      <c r="AG211" s="232"/>
      <c r="AH211" s="232"/>
      <c r="AI211" s="232"/>
      <c r="AJ211" s="232"/>
      <c r="AK211" s="232"/>
      <c r="AL211" s="232"/>
      <c r="AM211" s="232"/>
      <c r="AN211" s="232"/>
      <c r="AO211" s="232"/>
      <c r="AP211" s="232"/>
      <c r="AQ211" s="232"/>
      <c r="AR211" s="232"/>
      <c r="AS211" s="232"/>
      <c r="AT211" s="232"/>
      <c r="AU211" s="232"/>
      <c r="AV211" s="232"/>
      <c r="AW211" s="232"/>
      <c r="AX211" s="232"/>
      <c r="AY211" s="232"/>
      <c r="AZ211" s="232"/>
      <c r="BA211" s="232"/>
      <c r="BB211" s="232"/>
      <c r="BC211" s="232"/>
      <c r="BD211" s="232"/>
      <c r="BE211" s="232"/>
      <c r="BF211" s="232"/>
      <c r="BG211" s="177"/>
      <c r="BH211" s="177"/>
      <c r="BI211" s="177"/>
      <c r="BJ211" s="177"/>
      <c r="BK211" s="177"/>
      <c r="BL211" s="177"/>
      <c r="BM211" s="177"/>
      <c r="BN211" s="177"/>
      <c r="BO211" s="177"/>
      <c r="BP211" s="177"/>
      <c r="BQ211" s="177"/>
      <c r="BR211" s="177"/>
      <c r="BS211" s="177"/>
      <c r="BT211" s="177"/>
      <c r="BU211" s="177"/>
      <c r="BV211" s="177"/>
      <c r="BW211" s="177"/>
      <c r="BX211" s="177"/>
      <c r="BY211" s="177"/>
      <c r="BZ211" s="177"/>
      <c r="CA211" s="177"/>
      <c r="CB211" s="177"/>
      <c r="CC211" s="177"/>
      <c r="CD211" s="177"/>
      <c r="CE211" s="177"/>
      <c r="CF211" s="177"/>
      <c r="CG211" s="177"/>
      <c r="CH211" s="177"/>
      <c r="CI211" s="177"/>
      <c r="CJ211" s="177"/>
      <c r="CK211" s="177"/>
      <c r="CL211" s="177"/>
      <c r="CM211" s="177"/>
      <c r="CN211" s="177"/>
      <c r="CO211" s="177"/>
      <c r="CP211" s="111"/>
      <c r="CQ211" s="295"/>
      <c r="CR211" s="396"/>
      <c r="CS211" s="396"/>
      <c r="CT211" s="396"/>
      <c r="CU211" s="396"/>
      <c r="CV211" s="396"/>
      <c r="CW211" s="396"/>
      <c r="CX211" s="396"/>
      <c r="CY211" s="396"/>
      <c r="CZ211" s="396"/>
      <c r="DA211" s="290"/>
      <c r="DB211" s="290"/>
      <c r="DC211" s="290"/>
      <c r="DD211" s="290"/>
      <c r="DE211" s="290"/>
      <c r="DF211" s="290"/>
      <c r="DG211" s="290"/>
      <c r="DH211" s="290"/>
      <c r="DI211" s="290"/>
      <c r="DJ211" s="290"/>
      <c r="DK211" s="290"/>
      <c r="DL211" s="290"/>
      <c r="DM211" s="290"/>
      <c r="DN211" s="290"/>
      <c r="DO211" s="290"/>
      <c r="DP211" s="290"/>
      <c r="DQ211" s="290"/>
      <c r="DR211" s="290"/>
      <c r="DS211" s="290"/>
      <c r="DT211" s="290"/>
      <c r="DU211" s="290"/>
      <c r="DV211" s="279"/>
      <c r="DW211" s="279"/>
      <c r="DX211" s="279"/>
      <c r="DY211" s="279"/>
      <c r="DZ211" s="279"/>
      <c r="EA211" s="279"/>
      <c r="EB211" s="279"/>
      <c r="EC211" s="279"/>
      <c r="ED211" s="279"/>
      <c r="EE211" s="279"/>
      <c r="EF211" s="279"/>
      <c r="EG211" s="279"/>
      <c r="EH211" s="279"/>
      <c r="EI211" s="279"/>
      <c r="EJ211" s="279"/>
      <c r="EK211" s="279"/>
      <c r="EL211" s="279"/>
      <c r="EM211" s="279"/>
      <c r="EN211" s="279"/>
      <c r="EO211" s="279"/>
      <c r="EP211" s="279"/>
      <c r="EQ211" s="279"/>
      <c r="ER211" s="279"/>
      <c r="ES211" s="283"/>
      <c r="ET211" s="283"/>
      <c r="EU211" s="283"/>
      <c r="EV211" s="283"/>
      <c r="EW211" s="283"/>
      <c r="EX211" s="283"/>
      <c r="EY211" s="283"/>
      <c r="EZ211" s="283"/>
      <c r="FA211" s="283"/>
      <c r="FB211" s="283"/>
      <c r="FC211" s="283"/>
      <c r="FD211" s="283"/>
      <c r="FE211" s="283"/>
      <c r="FF211" s="283"/>
      <c r="FG211" s="283"/>
      <c r="FH211" s="283"/>
      <c r="FI211" s="283"/>
      <c r="FJ211" s="283"/>
      <c r="FK211" s="283"/>
      <c r="FL211" s="283"/>
      <c r="FM211" s="283"/>
      <c r="FN211" s="283"/>
      <c r="FO211" s="283"/>
      <c r="FP211" s="283"/>
      <c r="FQ211" s="283"/>
      <c r="FR211" s="283"/>
      <c r="FS211" s="283"/>
      <c r="FT211" s="283"/>
      <c r="FU211" s="283"/>
      <c r="FV211" s="283"/>
      <c r="FW211" s="283"/>
      <c r="FX211" s="283"/>
      <c r="FY211" s="283"/>
      <c r="FZ211" s="283"/>
      <c r="GA211" s="283"/>
      <c r="GB211" s="283"/>
      <c r="GC211" s="283"/>
      <c r="GD211" s="283"/>
      <c r="GE211" s="283"/>
      <c r="GF211" s="283"/>
      <c r="GG211" s="283"/>
      <c r="GH211" s="283"/>
      <c r="GI211" s="283"/>
      <c r="GJ211" s="283"/>
      <c r="GK211" s="283"/>
      <c r="GL211" s="148"/>
      <c r="GM211" s="229"/>
      <c r="GN211" s="90"/>
      <c r="GO211" s="90"/>
      <c r="GP211" s="69"/>
      <c r="GQ211" s="69"/>
      <c r="GR211" s="69"/>
      <c r="GS211" s="69"/>
      <c r="GT211" s="66"/>
      <c r="GU211" s="90"/>
      <c r="GV211" s="229"/>
    </row>
    <row r="212" spans="1:204" s="288" customFormat="1" ht="15" customHeight="1" hidden="1">
      <c r="A212" s="516"/>
      <c r="B212" s="283"/>
      <c r="C212" s="391"/>
      <c r="D212" s="391"/>
      <c r="E212" s="888" t="s">
        <v>58</v>
      </c>
      <c r="F212" s="889"/>
      <c r="G212" s="889"/>
      <c r="H212" s="889"/>
      <c r="I212" s="889"/>
      <c r="J212" s="889"/>
      <c r="K212" s="889"/>
      <c r="L212" s="889"/>
      <c r="M212" s="889"/>
      <c r="N212" s="889"/>
      <c r="O212" s="889"/>
      <c r="P212" s="889"/>
      <c r="Q212" s="889"/>
      <c r="R212" s="889"/>
      <c r="S212" s="889"/>
      <c r="T212" s="889"/>
      <c r="U212" s="889"/>
      <c r="V212" s="889"/>
      <c r="W212" s="889"/>
      <c r="X212" s="889"/>
      <c r="Y212" s="889"/>
      <c r="Z212" s="889"/>
      <c r="AA212" s="889"/>
      <c r="AB212" s="889"/>
      <c r="AC212" s="889"/>
      <c r="AD212" s="889"/>
      <c r="AE212" s="889"/>
      <c r="AF212" s="889"/>
      <c r="AG212" s="889"/>
      <c r="AH212" s="889"/>
      <c r="AI212" s="889"/>
      <c r="AJ212" s="889"/>
      <c r="AK212" s="889"/>
      <c r="AL212" s="889"/>
      <c r="AM212" s="889"/>
      <c r="AN212" s="889"/>
      <c r="AO212" s="889"/>
      <c r="AP212" s="889"/>
      <c r="AQ212" s="889"/>
      <c r="AR212" s="889"/>
      <c r="AS212" s="889"/>
      <c r="AT212" s="232"/>
      <c r="AU212" s="232"/>
      <c r="AV212" s="232"/>
      <c r="AW212" s="232"/>
      <c r="AX212" s="232"/>
      <c r="AY212" s="232"/>
      <c r="AZ212" s="232"/>
      <c r="BA212" s="232"/>
      <c r="BB212" s="232"/>
      <c r="BC212" s="232"/>
      <c r="BD212" s="232"/>
      <c r="BE212" s="232"/>
      <c r="BF212" s="232"/>
      <c r="BG212" s="807">
        <f>BG210/2</f>
        <v>3500</v>
      </c>
      <c r="BH212" s="807"/>
      <c r="BI212" s="807"/>
      <c r="BJ212" s="807"/>
      <c r="BK212" s="807"/>
      <c r="BL212" s="807"/>
      <c r="BM212" s="807"/>
      <c r="BN212" s="807"/>
      <c r="BO212" s="807"/>
      <c r="BP212" s="177"/>
      <c r="BQ212" s="177"/>
      <c r="BR212" s="177"/>
      <c r="BS212" s="177"/>
      <c r="BT212" s="807">
        <f>BT210/2</f>
        <v>6000</v>
      </c>
      <c r="BU212" s="807"/>
      <c r="BV212" s="807"/>
      <c r="BW212" s="807"/>
      <c r="BX212" s="807"/>
      <c r="BY212" s="807"/>
      <c r="BZ212" s="807"/>
      <c r="CA212" s="807"/>
      <c r="CB212" s="807"/>
      <c r="CC212" s="177"/>
      <c r="CD212" s="380"/>
      <c r="CE212" s="380"/>
      <c r="CF212" s="179"/>
      <c r="CG212" s="807"/>
      <c r="CH212" s="807"/>
      <c r="CI212" s="807"/>
      <c r="CJ212" s="807"/>
      <c r="CK212" s="807"/>
      <c r="CL212" s="807"/>
      <c r="CM212" s="807"/>
      <c r="CN212" s="807"/>
      <c r="CO212" s="807"/>
      <c r="CP212" s="111"/>
      <c r="CQ212" s="295"/>
      <c r="CR212" s="279"/>
      <c r="CS212" s="279"/>
      <c r="CT212" s="279"/>
      <c r="CU212" s="279"/>
      <c r="CV212" s="279"/>
      <c r="CW212" s="279"/>
      <c r="CX212" s="279"/>
      <c r="CY212" s="279"/>
      <c r="CZ212" s="279"/>
      <c r="DA212" s="279"/>
      <c r="DB212" s="279"/>
      <c r="DC212" s="279"/>
      <c r="DD212" s="279"/>
      <c r="DE212" s="279"/>
      <c r="DF212" s="279"/>
      <c r="DG212" s="279"/>
      <c r="DH212" s="279"/>
      <c r="DI212" s="279"/>
      <c r="DJ212" s="279"/>
      <c r="DK212" s="279"/>
      <c r="DL212" s="279"/>
      <c r="DM212" s="279"/>
      <c r="DN212" s="279"/>
      <c r="DO212" s="279"/>
      <c r="DP212" s="279"/>
      <c r="DQ212" s="279"/>
      <c r="DR212" s="279"/>
      <c r="DS212" s="279"/>
      <c r="DT212" s="279"/>
      <c r="DU212" s="279"/>
      <c r="DV212" s="279"/>
      <c r="DW212" s="279"/>
      <c r="DX212" s="279"/>
      <c r="DY212" s="279"/>
      <c r="DZ212" s="279"/>
      <c r="EA212" s="279"/>
      <c r="EB212" s="279"/>
      <c r="EC212" s="279"/>
      <c r="ED212" s="279"/>
      <c r="EE212" s="279"/>
      <c r="EF212" s="279"/>
      <c r="EG212" s="279"/>
      <c r="EH212" s="279"/>
      <c r="EI212" s="279"/>
      <c r="EJ212" s="279"/>
      <c r="EK212" s="279"/>
      <c r="EL212" s="279"/>
      <c r="EM212" s="279"/>
      <c r="EN212" s="279"/>
      <c r="EO212" s="279"/>
      <c r="EP212" s="279"/>
      <c r="EQ212" s="279"/>
      <c r="ER212" s="279"/>
      <c r="ES212" s="283"/>
      <c r="ET212" s="283"/>
      <c r="EU212" s="283"/>
      <c r="EV212" s="283"/>
      <c r="EW212" s="283"/>
      <c r="EX212" s="283"/>
      <c r="EY212" s="283"/>
      <c r="EZ212" s="283"/>
      <c r="FA212" s="283"/>
      <c r="FB212" s="283"/>
      <c r="FC212" s="283"/>
      <c r="FD212" s="283"/>
      <c r="FE212" s="283"/>
      <c r="FF212" s="283"/>
      <c r="FG212" s="283"/>
      <c r="FH212" s="283"/>
      <c r="FI212" s="283"/>
      <c r="FJ212" s="283"/>
      <c r="FK212" s="283"/>
      <c r="FL212" s="283"/>
      <c r="FM212" s="283"/>
      <c r="FN212" s="283"/>
      <c r="FO212" s="283"/>
      <c r="FP212" s="283"/>
      <c r="FQ212" s="283"/>
      <c r="FR212" s="283"/>
      <c r="FS212" s="283"/>
      <c r="FT212" s="283"/>
      <c r="FU212" s="283"/>
      <c r="FV212" s="283"/>
      <c r="FW212" s="283"/>
      <c r="FX212" s="283"/>
      <c r="FY212" s="283"/>
      <c r="FZ212" s="283"/>
      <c r="GA212" s="283"/>
      <c r="GB212" s="283"/>
      <c r="GC212" s="283"/>
      <c r="GD212" s="283"/>
      <c r="GE212" s="283"/>
      <c r="GF212" s="283"/>
      <c r="GG212" s="283"/>
      <c r="GH212" s="283"/>
      <c r="GI212" s="283"/>
      <c r="GJ212" s="283"/>
      <c r="GK212" s="283"/>
      <c r="GL212" s="148"/>
      <c r="GM212" s="229"/>
      <c r="GN212" s="90"/>
      <c r="GO212" s="90"/>
      <c r="GP212" s="69"/>
      <c r="GQ212" s="69"/>
      <c r="GR212" s="69"/>
      <c r="GS212" s="69"/>
      <c r="GT212" s="66"/>
      <c r="GU212" s="90"/>
      <c r="GV212" s="229"/>
    </row>
    <row r="213" spans="1:204" s="288" customFormat="1" ht="15" hidden="1">
      <c r="A213" s="516"/>
      <c r="B213" s="283"/>
      <c r="C213" s="391"/>
      <c r="D213" s="391"/>
      <c r="E213" s="231"/>
      <c r="F213" s="232"/>
      <c r="G213" s="232"/>
      <c r="H213" s="232"/>
      <c r="I213" s="232"/>
      <c r="J213" s="232"/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2"/>
      <c r="AF213" s="232"/>
      <c r="AG213" s="232"/>
      <c r="AH213" s="232"/>
      <c r="AI213" s="232"/>
      <c r="AJ213" s="232"/>
      <c r="AK213" s="232"/>
      <c r="AL213" s="232"/>
      <c r="AM213" s="232"/>
      <c r="AN213" s="232"/>
      <c r="AO213" s="232"/>
      <c r="AP213" s="232"/>
      <c r="AQ213" s="232"/>
      <c r="AR213" s="232"/>
      <c r="AS213" s="232"/>
      <c r="AT213" s="232"/>
      <c r="AU213" s="232"/>
      <c r="AV213" s="232"/>
      <c r="AW213" s="232"/>
      <c r="AX213" s="232"/>
      <c r="AY213" s="232"/>
      <c r="AZ213" s="232"/>
      <c r="BA213" s="232"/>
      <c r="BB213" s="232"/>
      <c r="BC213" s="232"/>
      <c r="BD213" s="232"/>
      <c r="BE213" s="232"/>
      <c r="BF213" s="232"/>
      <c r="BG213" s="177"/>
      <c r="BH213" s="177"/>
      <c r="BI213" s="177"/>
      <c r="BJ213" s="177"/>
      <c r="BK213" s="177"/>
      <c r="BL213" s="177"/>
      <c r="BM213" s="177"/>
      <c r="BN213" s="177"/>
      <c r="BO213" s="177"/>
      <c r="BP213" s="177"/>
      <c r="BQ213" s="177"/>
      <c r="BR213" s="177"/>
      <c r="BS213" s="177"/>
      <c r="BT213" s="177"/>
      <c r="BU213" s="177"/>
      <c r="BV213" s="177"/>
      <c r="BW213" s="177"/>
      <c r="BX213" s="177"/>
      <c r="BY213" s="177"/>
      <c r="BZ213" s="177"/>
      <c r="CA213" s="177"/>
      <c r="CB213" s="177"/>
      <c r="CC213" s="177"/>
      <c r="CD213" s="380"/>
      <c r="CE213" s="380"/>
      <c r="CF213" s="179"/>
      <c r="CG213" s="177"/>
      <c r="CH213" s="177"/>
      <c r="CI213" s="177"/>
      <c r="CJ213" s="177"/>
      <c r="CK213" s="177"/>
      <c r="CL213" s="177"/>
      <c r="CM213" s="177"/>
      <c r="CN213" s="177"/>
      <c r="CO213" s="177"/>
      <c r="CP213" s="111"/>
      <c r="CQ213" s="295"/>
      <c r="CR213" s="279"/>
      <c r="CS213" s="279"/>
      <c r="CT213" s="279"/>
      <c r="CU213" s="279"/>
      <c r="CV213" s="279"/>
      <c r="CW213" s="279"/>
      <c r="CX213" s="279"/>
      <c r="CY213" s="279"/>
      <c r="CZ213" s="279"/>
      <c r="DA213" s="279"/>
      <c r="DB213" s="279"/>
      <c r="DC213" s="279"/>
      <c r="DD213" s="279"/>
      <c r="DE213" s="279"/>
      <c r="DF213" s="279"/>
      <c r="DG213" s="279"/>
      <c r="DH213" s="279"/>
      <c r="DI213" s="279"/>
      <c r="DJ213" s="279"/>
      <c r="DK213" s="279"/>
      <c r="DL213" s="279"/>
      <c r="DM213" s="279"/>
      <c r="DN213" s="279"/>
      <c r="DO213" s="279"/>
      <c r="DP213" s="279"/>
      <c r="DQ213" s="279"/>
      <c r="DR213" s="279"/>
      <c r="DS213" s="279"/>
      <c r="DT213" s="279"/>
      <c r="DU213" s="279"/>
      <c r="DV213" s="279"/>
      <c r="DW213" s="279"/>
      <c r="DX213" s="279"/>
      <c r="DY213" s="279"/>
      <c r="DZ213" s="279"/>
      <c r="EA213" s="279"/>
      <c r="EB213" s="279"/>
      <c r="EC213" s="279"/>
      <c r="ED213" s="279"/>
      <c r="EE213" s="279"/>
      <c r="EF213" s="279"/>
      <c r="EG213" s="279"/>
      <c r="EH213" s="279"/>
      <c r="EI213" s="279"/>
      <c r="EJ213" s="279"/>
      <c r="EK213" s="279"/>
      <c r="EL213" s="279"/>
      <c r="EM213" s="279"/>
      <c r="EN213" s="279"/>
      <c r="EO213" s="279"/>
      <c r="EP213" s="279"/>
      <c r="EQ213" s="279"/>
      <c r="ER213" s="279"/>
      <c r="ES213" s="283"/>
      <c r="ET213" s="283"/>
      <c r="EU213" s="283"/>
      <c r="EV213" s="283"/>
      <c r="EW213" s="283"/>
      <c r="EX213" s="283"/>
      <c r="EY213" s="283"/>
      <c r="EZ213" s="283"/>
      <c r="FA213" s="283"/>
      <c r="FB213" s="283"/>
      <c r="FC213" s="283"/>
      <c r="FD213" s="283"/>
      <c r="FE213" s="283"/>
      <c r="FF213" s="283"/>
      <c r="FG213" s="283"/>
      <c r="FH213" s="283"/>
      <c r="FI213" s="283"/>
      <c r="FJ213" s="283"/>
      <c r="FK213" s="283"/>
      <c r="FL213" s="283"/>
      <c r="FM213" s="283"/>
      <c r="FN213" s="283"/>
      <c r="FO213" s="283"/>
      <c r="FP213" s="283"/>
      <c r="FQ213" s="283"/>
      <c r="FR213" s="283"/>
      <c r="FS213" s="283"/>
      <c r="FT213" s="283"/>
      <c r="FU213" s="283"/>
      <c r="FV213" s="283"/>
      <c r="FW213" s="283"/>
      <c r="FX213" s="283"/>
      <c r="FY213" s="283"/>
      <c r="FZ213" s="283"/>
      <c r="GA213" s="283"/>
      <c r="GB213" s="283"/>
      <c r="GC213" s="283"/>
      <c r="GD213" s="283"/>
      <c r="GE213" s="283"/>
      <c r="GF213" s="283"/>
      <c r="GG213" s="283"/>
      <c r="GH213" s="283"/>
      <c r="GI213" s="283"/>
      <c r="GJ213" s="283"/>
      <c r="GK213" s="283"/>
      <c r="GL213" s="148"/>
      <c r="GM213" s="229"/>
      <c r="GN213" s="90"/>
      <c r="GO213" s="90"/>
      <c r="GP213" s="69"/>
      <c r="GQ213" s="69"/>
      <c r="GR213" s="69"/>
      <c r="GS213" s="69"/>
      <c r="GT213" s="66"/>
      <c r="GU213" s="90"/>
      <c r="GV213" s="229"/>
    </row>
    <row r="214" spans="1:204" s="288" customFormat="1" ht="15" hidden="1">
      <c r="A214" s="516"/>
      <c r="B214" s="283"/>
      <c r="C214" s="391"/>
      <c r="D214" s="391"/>
      <c r="E214" s="888" t="s">
        <v>37</v>
      </c>
      <c r="F214" s="889"/>
      <c r="G214" s="889"/>
      <c r="H214" s="889"/>
      <c r="I214" s="889"/>
      <c r="J214" s="889"/>
      <c r="K214" s="889"/>
      <c r="L214" s="889"/>
      <c r="M214" s="889"/>
      <c r="N214" s="889"/>
      <c r="O214" s="889"/>
      <c r="P214" s="889"/>
      <c r="Q214" s="889"/>
      <c r="R214" s="889"/>
      <c r="S214" s="889"/>
      <c r="T214" s="889"/>
      <c r="U214" s="889"/>
      <c r="V214" s="889"/>
      <c r="W214" s="889"/>
      <c r="X214" s="889"/>
      <c r="Y214" s="889"/>
      <c r="Z214" s="889"/>
      <c r="AA214" s="889"/>
      <c r="AB214" s="889"/>
      <c r="AC214" s="889"/>
      <c r="AD214" s="889"/>
      <c r="AE214" s="889"/>
      <c r="AF214" s="889"/>
      <c r="AG214" s="889"/>
      <c r="AH214" s="889"/>
      <c r="AI214" s="889"/>
      <c r="AJ214" s="889"/>
      <c r="AK214" s="889"/>
      <c r="AL214" s="889"/>
      <c r="AM214" s="889"/>
      <c r="AN214" s="889"/>
      <c r="AO214" s="889"/>
      <c r="AP214" s="889"/>
      <c r="AQ214" s="889"/>
      <c r="AR214" s="889"/>
      <c r="AS214" s="889"/>
      <c r="AT214" s="232"/>
      <c r="AU214" s="232"/>
      <c r="AV214" s="232"/>
      <c r="AW214" s="232"/>
      <c r="AX214" s="232"/>
      <c r="AY214" s="232"/>
      <c r="AZ214" s="232"/>
      <c r="BA214" s="232"/>
      <c r="BB214" s="232"/>
      <c r="BC214" s="232"/>
      <c r="BD214" s="232"/>
      <c r="BE214" s="232"/>
      <c r="BF214" s="232"/>
      <c r="BG214" s="807">
        <f>CR66</f>
        <v>100000</v>
      </c>
      <c r="BH214" s="807"/>
      <c r="BI214" s="807"/>
      <c r="BJ214" s="807"/>
      <c r="BK214" s="807"/>
      <c r="BL214" s="807"/>
      <c r="BM214" s="807"/>
      <c r="BN214" s="807"/>
      <c r="BO214" s="807"/>
      <c r="BP214" s="177"/>
      <c r="BQ214" s="177"/>
      <c r="BR214" s="177"/>
      <c r="BS214" s="177"/>
      <c r="BT214" s="177"/>
      <c r="BU214" s="177"/>
      <c r="BV214" s="177"/>
      <c r="BW214" s="177"/>
      <c r="BX214" s="177"/>
      <c r="BY214" s="177"/>
      <c r="BZ214" s="177"/>
      <c r="CA214" s="177"/>
      <c r="CB214" s="177"/>
      <c r="CC214" s="177"/>
      <c r="CD214" s="380"/>
      <c r="CE214" s="380"/>
      <c r="CF214" s="179"/>
      <c r="CG214" s="177"/>
      <c r="CH214" s="177"/>
      <c r="CI214" s="177"/>
      <c r="CJ214" s="177"/>
      <c r="CK214" s="177"/>
      <c r="CL214" s="177"/>
      <c r="CM214" s="177"/>
      <c r="CN214" s="177"/>
      <c r="CO214" s="177"/>
      <c r="CP214" s="111"/>
      <c r="CQ214" s="295"/>
      <c r="CR214" s="279"/>
      <c r="CS214" s="279"/>
      <c r="CT214" s="279"/>
      <c r="CU214" s="279"/>
      <c r="CV214" s="279"/>
      <c r="CW214" s="279"/>
      <c r="CX214" s="279"/>
      <c r="CY214" s="279"/>
      <c r="CZ214" s="279"/>
      <c r="DA214" s="279"/>
      <c r="DB214" s="279"/>
      <c r="DC214" s="279"/>
      <c r="DD214" s="279"/>
      <c r="DE214" s="279"/>
      <c r="DF214" s="279"/>
      <c r="DG214" s="279"/>
      <c r="DH214" s="279"/>
      <c r="DI214" s="279"/>
      <c r="DJ214" s="279"/>
      <c r="DK214" s="279"/>
      <c r="DL214" s="279"/>
      <c r="DM214" s="279"/>
      <c r="DN214" s="279"/>
      <c r="DO214" s="279"/>
      <c r="DP214" s="279"/>
      <c r="DQ214" s="279"/>
      <c r="DR214" s="279"/>
      <c r="DS214" s="279"/>
      <c r="DT214" s="279"/>
      <c r="DU214" s="279"/>
      <c r="DV214" s="279"/>
      <c r="DW214" s="279"/>
      <c r="DX214" s="279"/>
      <c r="DY214" s="279"/>
      <c r="DZ214" s="279"/>
      <c r="EA214" s="279"/>
      <c r="EB214" s="279"/>
      <c r="EC214" s="279"/>
      <c r="ED214" s="279"/>
      <c r="EE214" s="279"/>
      <c r="EF214" s="279"/>
      <c r="EG214" s="279"/>
      <c r="EH214" s="279"/>
      <c r="EI214" s="279"/>
      <c r="EJ214" s="279"/>
      <c r="EK214" s="279"/>
      <c r="EL214" s="279"/>
      <c r="EM214" s="279"/>
      <c r="EN214" s="279"/>
      <c r="EO214" s="279"/>
      <c r="EP214" s="279"/>
      <c r="EQ214" s="279"/>
      <c r="ER214" s="279"/>
      <c r="ES214" s="279"/>
      <c r="ET214" s="279"/>
      <c r="EU214" s="279"/>
      <c r="EV214" s="279"/>
      <c r="EW214" s="279"/>
      <c r="EX214" s="279"/>
      <c r="EY214" s="279"/>
      <c r="EZ214" s="279"/>
      <c r="FA214" s="279"/>
      <c r="FB214" s="279"/>
      <c r="FC214" s="279"/>
      <c r="FD214" s="279"/>
      <c r="FE214" s="279"/>
      <c r="FF214" s="279"/>
      <c r="FG214" s="279"/>
      <c r="FH214" s="279"/>
      <c r="FI214" s="279"/>
      <c r="FJ214" s="279"/>
      <c r="FK214" s="279"/>
      <c r="FL214" s="279"/>
      <c r="FM214" s="279"/>
      <c r="FN214" s="279"/>
      <c r="FO214" s="279"/>
      <c r="FP214" s="279"/>
      <c r="FQ214" s="279"/>
      <c r="FR214" s="279"/>
      <c r="FS214" s="279"/>
      <c r="FT214" s="279"/>
      <c r="FU214" s="279"/>
      <c r="FV214" s="279"/>
      <c r="FW214" s="279"/>
      <c r="FX214" s="279"/>
      <c r="FY214" s="279"/>
      <c r="FZ214" s="279"/>
      <c r="GA214" s="279"/>
      <c r="GB214" s="279"/>
      <c r="GC214" s="279"/>
      <c r="GD214" s="279"/>
      <c r="GE214" s="279"/>
      <c r="GF214" s="279"/>
      <c r="GG214" s="279"/>
      <c r="GH214" s="279"/>
      <c r="GI214" s="279"/>
      <c r="GJ214" s="279"/>
      <c r="GK214" s="286"/>
      <c r="GL214" s="148"/>
      <c r="GM214" s="250"/>
      <c r="GN214" s="65"/>
      <c r="GO214" s="65"/>
      <c r="GP214" s="69"/>
      <c r="GQ214" s="69"/>
      <c r="GR214" s="69"/>
      <c r="GS214" s="69"/>
      <c r="GT214" s="66"/>
      <c r="GU214" s="90"/>
      <c r="GV214" s="229"/>
    </row>
    <row r="215" spans="1:204" s="288" customFormat="1" ht="15" hidden="1">
      <c r="A215" s="516"/>
      <c r="B215" s="283"/>
      <c r="C215" s="391"/>
      <c r="D215" s="391"/>
      <c r="E215" s="888" t="s">
        <v>38</v>
      </c>
      <c r="F215" s="889"/>
      <c r="G215" s="889"/>
      <c r="H215" s="889"/>
      <c r="I215" s="889"/>
      <c r="J215" s="889"/>
      <c r="K215" s="889"/>
      <c r="L215" s="889"/>
      <c r="M215" s="889"/>
      <c r="N215" s="889"/>
      <c r="O215" s="889"/>
      <c r="P215" s="889"/>
      <c r="Q215" s="889"/>
      <c r="R215" s="889"/>
      <c r="S215" s="889"/>
      <c r="T215" s="889"/>
      <c r="U215" s="889"/>
      <c r="V215" s="889"/>
      <c r="W215" s="889"/>
      <c r="X215" s="889"/>
      <c r="Y215" s="889"/>
      <c r="Z215" s="889"/>
      <c r="AA215" s="889"/>
      <c r="AB215" s="889"/>
      <c r="AC215" s="889"/>
      <c r="AD215" s="889"/>
      <c r="AE215" s="889"/>
      <c r="AF215" s="889"/>
      <c r="AG215" s="889"/>
      <c r="AH215" s="889"/>
      <c r="AI215" s="889" t="s">
        <v>39</v>
      </c>
      <c r="AJ215" s="889"/>
      <c r="AK215" s="889"/>
      <c r="AL215" s="889"/>
      <c r="AM215" s="889"/>
      <c r="AN215" s="889"/>
      <c r="AO215" s="889"/>
      <c r="AP215" s="889"/>
      <c r="AQ215" s="889"/>
      <c r="AR215" s="889"/>
      <c r="AS215" s="889"/>
      <c r="AT215" s="232"/>
      <c r="AU215" s="232"/>
      <c r="AV215" s="232"/>
      <c r="AW215" s="232"/>
      <c r="AX215" s="232"/>
      <c r="AY215" s="232"/>
      <c r="AZ215" s="232"/>
      <c r="BA215" s="232"/>
      <c r="BB215" s="232"/>
      <c r="BC215" s="232"/>
      <c r="BD215" s="232"/>
      <c r="BE215" s="232"/>
      <c r="BF215" s="232"/>
      <c r="BG215" s="807">
        <f>BG214*10/100</f>
        <v>10000</v>
      </c>
      <c r="BH215" s="807"/>
      <c r="BI215" s="807"/>
      <c r="BJ215" s="807"/>
      <c r="BK215" s="807"/>
      <c r="BL215" s="807"/>
      <c r="BM215" s="807"/>
      <c r="BN215" s="807"/>
      <c r="BO215" s="807"/>
      <c r="BP215" s="177"/>
      <c r="BQ215" s="177"/>
      <c r="BR215" s="177"/>
      <c r="BS215" s="177"/>
      <c r="BT215" s="177"/>
      <c r="BU215" s="177"/>
      <c r="BV215" s="177"/>
      <c r="BW215" s="177"/>
      <c r="BX215" s="177"/>
      <c r="BY215" s="177"/>
      <c r="BZ215" s="177"/>
      <c r="CA215" s="177"/>
      <c r="CB215" s="177"/>
      <c r="CC215" s="177"/>
      <c r="CD215" s="380"/>
      <c r="CE215" s="380"/>
      <c r="CF215" s="179"/>
      <c r="CG215" s="177"/>
      <c r="CH215" s="177"/>
      <c r="CI215" s="177"/>
      <c r="CJ215" s="177"/>
      <c r="CK215" s="177"/>
      <c r="CL215" s="177"/>
      <c r="CM215" s="177"/>
      <c r="CN215" s="177"/>
      <c r="CO215" s="177"/>
      <c r="CP215" s="111"/>
      <c r="CQ215" s="295"/>
      <c r="CR215" s="279"/>
      <c r="CS215" s="279"/>
      <c r="CT215" s="279"/>
      <c r="CU215" s="279"/>
      <c r="CV215" s="279"/>
      <c r="CW215" s="279"/>
      <c r="CX215" s="279"/>
      <c r="CY215" s="279"/>
      <c r="CZ215" s="279"/>
      <c r="DA215" s="279"/>
      <c r="DB215" s="279"/>
      <c r="DC215" s="279"/>
      <c r="DD215" s="279"/>
      <c r="DE215" s="279"/>
      <c r="DF215" s="279"/>
      <c r="DG215" s="279"/>
      <c r="DH215" s="279"/>
      <c r="DI215" s="279"/>
      <c r="DJ215" s="279"/>
      <c r="DK215" s="279"/>
      <c r="DL215" s="397"/>
      <c r="DM215" s="279"/>
      <c r="DN215" s="279"/>
      <c r="DO215" s="279"/>
      <c r="DP215" s="279"/>
      <c r="DQ215" s="279"/>
      <c r="DR215" s="279"/>
      <c r="DS215" s="279"/>
      <c r="DT215" s="279"/>
      <c r="DU215" s="279"/>
      <c r="DV215" s="279"/>
      <c r="DW215" s="279"/>
      <c r="DX215" s="279"/>
      <c r="DY215" s="279"/>
      <c r="DZ215" s="279"/>
      <c r="EA215" s="279"/>
      <c r="EB215" s="279"/>
      <c r="EC215" s="279"/>
      <c r="ED215" s="279"/>
      <c r="EE215" s="279"/>
      <c r="EF215" s="279"/>
      <c r="EG215" s="279"/>
      <c r="EH215" s="279"/>
      <c r="EI215" s="279"/>
      <c r="EJ215" s="279"/>
      <c r="EK215" s="279"/>
      <c r="EL215" s="279"/>
      <c r="EM215" s="279"/>
      <c r="EN215" s="279"/>
      <c r="EO215" s="279"/>
      <c r="EP215" s="279"/>
      <c r="EQ215" s="279"/>
      <c r="ER215" s="279"/>
      <c r="ES215" s="279"/>
      <c r="ET215" s="279"/>
      <c r="EU215" s="279"/>
      <c r="EV215" s="279"/>
      <c r="EW215" s="279"/>
      <c r="EX215" s="279"/>
      <c r="EY215" s="279"/>
      <c r="EZ215" s="279"/>
      <c r="FA215" s="279"/>
      <c r="FB215" s="279"/>
      <c r="FC215" s="279"/>
      <c r="FD215" s="279"/>
      <c r="FE215" s="279"/>
      <c r="FF215" s="279"/>
      <c r="FG215" s="279"/>
      <c r="FH215" s="279"/>
      <c r="FI215" s="279"/>
      <c r="FJ215" s="279"/>
      <c r="FK215" s="279"/>
      <c r="FL215" s="279"/>
      <c r="FM215" s="279"/>
      <c r="FN215" s="279"/>
      <c r="FO215" s="279"/>
      <c r="FP215" s="279"/>
      <c r="FQ215" s="279"/>
      <c r="FR215" s="279"/>
      <c r="FS215" s="279"/>
      <c r="FT215" s="279"/>
      <c r="FU215" s="279"/>
      <c r="FV215" s="279"/>
      <c r="FW215" s="279"/>
      <c r="FX215" s="279"/>
      <c r="FY215" s="279"/>
      <c r="FZ215" s="279"/>
      <c r="GA215" s="279"/>
      <c r="GB215" s="279"/>
      <c r="GC215" s="279"/>
      <c r="GD215" s="279"/>
      <c r="GE215" s="279"/>
      <c r="GF215" s="279"/>
      <c r="GG215" s="279"/>
      <c r="GH215" s="279"/>
      <c r="GI215" s="279"/>
      <c r="GJ215" s="279"/>
      <c r="GK215" s="286"/>
      <c r="GL215" s="148"/>
      <c r="GM215" s="250"/>
      <c r="GN215" s="65"/>
      <c r="GO215" s="65"/>
      <c r="GP215" s="69"/>
      <c r="GQ215" s="69"/>
      <c r="GR215" s="69"/>
      <c r="GS215" s="69"/>
      <c r="GT215" s="66"/>
      <c r="GU215" s="90"/>
      <c r="GV215" s="229"/>
    </row>
    <row r="216" spans="1:204" s="288" customFormat="1" ht="15" hidden="1">
      <c r="A216" s="516"/>
      <c r="B216" s="283"/>
      <c r="C216" s="391"/>
      <c r="D216" s="391"/>
      <c r="E216" s="231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2"/>
      <c r="Z216" s="232"/>
      <c r="AA216" s="232"/>
      <c r="AB216" s="283"/>
      <c r="AC216" s="283"/>
      <c r="AD216" s="283"/>
      <c r="AE216" s="283"/>
      <c r="AF216" s="283"/>
      <c r="AG216" s="283"/>
      <c r="AH216" s="283"/>
      <c r="AI216" s="283"/>
      <c r="AJ216" s="283"/>
      <c r="AK216" s="283"/>
      <c r="AL216" s="283"/>
      <c r="AM216" s="283"/>
      <c r="AN216" s="283"/>
      <c r="AO216" s="283"/>
      <c r="AP216" s="283"/>
      <c r="AQ216" s="283"/>
      <c r="AR216" s="232"/>
      <c r="AS216" s="232"/>
      <c r="AT216" s="232"/>
      <c r="AU216" s="232"/>
      <c r="AV216" s="232"/>
      <c r="AW216" s="232"/>
      <c r="AX216" s="232"/>
      <c r="AY216" s="232"/>
      <c r="AZ216" s="232"/>
      <c r="BA216" s="232"/>
      <c r="BB216" s="232"/>
      <c r="BC216" s="232"/>
      <c r="BD216" s="232"/>
      <c r="BE216" s="232"/>
      <c r="BF216" s="232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7"/>
      <c r="BS216" s="177"/>
      <c r="BT216" s="177"/>
      <c r="BU216" s="177"/>
      <c r="BV216" s="177"/>
      <c r="BW216" s="177"/>
      <c r="BX216" s="177"/>
      <c r="BY216" s="177"/>
      <c r="BZ216" s="177"/>
      <c r="CA216" s="177"/>
      <c r="CB216" s="177"/>
      <c r="CC216" s="177"/>
      <c r="CD216" s="380"/>
      <c r="CE216" s="380"/>
      <c r="CF216" s="179"/>
      <c r="CG216" s="177"/>
      <c r="CH216" s="177"/>
      <c r="CI216" s="177"/>
      <c r="CJ216" s="177"/>
      <c r="CK216" s="177"/>
      <c r="CL216" s="177"/>
      <c r="CM216" s="177"/>
      <c r="CN216" s="177"/>
      <c r="CO216" s="177"/>
      <c r="CP216" s="111"/>
      <c r="CQ216" s="295"/>
      <c r="CR216" s="1262" t="s">
        <v>5</v>
      </c>
      <c r="CS216" s="1263"/>
      <c r="CT216" s="1263"/>
      <c r="CU216" s="1263"/>
      <c r="CV216" s="1263"/>
      <c r="CW216" s="1263"/>
      <c r="CX216" s="1263"/>
      <c r="CY216" s="1263"/>
      <c r="CZ216" s="1263"/>
      <c r="DA216" s="1270" t="s">
        <v>6</v>
      </c>
      <c r="DB216" s="1270"/>
      <c r="DC216" s="1270"/>
      <c r="DD216" s="1270"/>
      <c r="DE216" s="1270"/>
      <c r="DF216" s="1270"/>
      <c r="DG216" s="1270"/>
      <c r="DH216" s="1270"/>
      <c r="DI216" s="1271"/>
      <c r="DJ216" s="279"/>
      <c r="DK216" s="279"/>
      <c r="DL216" s="397"/>
      <c r="DM216" s="283"/>
      <c r="DN216" s="283"/>
      <c r="DO216" s="283"/>
      <c r="DP216" s="283"/>
      <c r="DQ216" s="283"/>
      <c r="DR216" s="283"/>
      <c r="DS216" s="283"/>
      <c r="DT216" s="283"/>
      <c r="DU216" s="283"/>
      <c r="DV216" s="283"/>
      <c r="DW216" s="283"/>
      <c r="DX216" s="283"/>
      <c r="DY216" s="283"/>
      <c r="DZ216" s="283"/>
      <c r="EA216" s="283"/>
      <c r="EB216" s="283"/>
      <c r="EC216" s="283"/>
      <c r="ED216" s="283"/>
      <c r="EE216" s="283"/>
      <c r="EF216" s="283"/>
      <c r="EG216" s="283"/>
      <c r="EH216" s="283"/>
      <c r="EI216" s="283"/>
      <c r="EJ216" s="283"/>
      <c r="EK216" s="283"/>
      <c r="EL216" s="283"/>
      <c r="EM216" s="283"/>
      <c r="EN216" s="283"/>
      <c r="EO216" s="283"/>
      <c r="EP216" s="283"/>
      <c r="EQ216" s="283"/>
      <c r="ER216" s="283"/>
      <c r="ES216" s="283"/>
      <c r="ET216" s="283"/>
      <c r="EU216" s="283"/>
      <c r="EV216" s="283"/>
      <c r="EW216" s="283"/>
      <c r="EX216" s="283"/>
      <c r="EY216" s="283"/>
      <c r="EZ216" s="283"/>
      <c r="FA216" s="283"/>
      <c r="FB216" s="283"/>
      <c r="FC216" s="283"/>
      <c r="FD216" s="283"/>
      <c r="FE216" s="283"/>
      <c r="FF216" s="283"/>
      <c r="FG216" s="283"/>
      <c r="FH216" s="283"/>
      <c r="FI216" s="283"/>
      <c r="FJ216" s="283"/>
      <c r="FK216" s="283"/>
      <c r="FL216" s="283"/>
      <c r="FM216" s="283"/>
      <c r="FN216" s="283"/>
      <c r="FO216" s="283"/>
      <c r="FP216" s="283"/>
      <c r="FQ216" s="283"/>
      <c r="FR216" s="283"/>
      <c r="FS216" s="283"/>
      <c r="FT216" s="283"/>
      <c r="FU216" s="283"/>
      <c r="FV216" s="283"/>
      <c r="FW216" s="283"/>
      <c r="FX216" s="283"/>
      <c r="FY216" s="283"/>
      <c r="FZ216" s="283"/>
      <c r="GA216" s="283"/>
      <c r="GB216" s="283"/>
      <c r="GC216" s="283"/>
      <c r="GD216" s="283"/>
      <c r="GE216" s="283"/>
      <c r="GF216" s="283"/>
      <c r="GG216" s="283"/>
      <c r="GH216" s="283"/>
      <c r="GI216" s="283"/>
      <c r="GJ216" s="283"/>
      <c r="GK216" s="286"/>
      <c r="GL216" s="148"/>
      <c r="GM216" s="250"/>
      <c r="GN216" s="65"/>
      <c r="GO216" s="65"/>
      <c r="GP216" s="69"/>
      <c r="GQ216" s="69"/>
      <c r="GR216" s="69"/>
      <c r="GS216" s="69"/>
      <c r="GT216" s="66"/>
      <c r="GU216" s="90"/>
      <c r="GV216" s="229"/>
    </row>
    <row r="217" spans="1:204" s="288" customFormat="1" ht="15" customHeight="1" hidden="1">
      <c r="A217" s="516"/>
      <c r="B217" s="283"/>
      <c r="C217" s="391"/>
      <c r="D217" s="391"/>
      <c r="E217" s="888" t="s">
        <v>14</v>
      </c>
      <c r="F217" s="889"/>
      <c r="G217" s="889"/>
      <c r="H217" s="889"/>
      <c r="I217" s="889"/>
      <c r="J217" s="889"/>
      <c r="K217" s="889"/>
      <c r="L217" s="889"/>
      <c r="M217" s="889"/>
      <c r="N217" s="889"/>
      <c r="O217" s="889"/>
      <c r="P217" s="889"/>
      <c r="Q217" s="889"/>
      <c r="R217" s="889"/>
      <c r="S217" s="889"/>
      <c r="T217" s="889"/>
      <c r="U217" s="889"/>
      <c r="V217" s="889"/>
      <c r="W217" s="889"/>
      <c r="X217" s="889"/>
      <c r="Y217" s="889"/>
      <c r="Z217" s="889"/>
      <c r="AA217" s="889"/>
      <c r="AB217" s="889"/>
      <c r="AC217" s="889"/>
      <c r="AD217" s="889"/>
      <c r="AE217" s="897" t="s">
        <v>61</v>
      </c>
      <c r="AF217" s="897"/>
      <c r="AG217" s="897"/>
      <c r="AH217" s="897"/>
      <c r="AI217" s="897"/>
      <c r="AJ217" s="897"/>
      <c r="AK217" s="897"/>
      <c r="AL217" s="897"/>
      <c r="AM217" s="897"/>
      <c r="AN217" s="897"/>
      <c r="AO217" s="897"/>
      <c r="AP217" s="897"/>
      <c r="AQ217" s="897"/>
      <c r="AR217" s="897"/>
      <c r="AS217" s="897"/>
      <c r="AT217" s="897"/>
      <c r="AU217" s="398"/>
      <c r="AV217" s="398"/>
      <c r="AW217" s="398"/>
      <c r="AX217" s="398"/>
      <c r="AY217" s="398"/>
      <c r="AZ217" s="398"/>
      <c r="BA217" s="398"/>
      <c r="BB217" s="398"/>
      <c r="BC217" s="398"/>
      <c r="BD217" s="398"/>
      <c r="BE217" s="398"/>
      <c r="BF217" s="283"/>
      <c r="BG217" s="807">
        <f>IF(BG212&lt;BG215,BG212,BG215)</f>
        <v>3500</v>
      </c>
      <c r="BH217" s="807"/>
      <c r="BI217" s="807"/>
      <c r="BJ217" s="807"/>
      <c r="BK217" s="807"/>
      <c r="BL217" s="807"/>
      <c r="BM217" s="807"/>
      <c r="BN217" s="807"/>
      <c r="BO217" s="807"/>
      <c r="BP217" s="177"/>
      <c r="BQ217" s="386"/>
      <c r="BR217" s="386"/>
      <c r="BS217" s="386"/>
      <c r="BT217" s="807">
        <f>BT210/2</f>
        <v>6000</v>
      </c>
      <c r="BU217" s="807"/>
      <c r="BV217" s="807"/>
      <c r="BW217" s="807"/>
      <c r="BX217" s="807"/>
      <c r="BY217" s="807"/>
      <c r="BZ217" s="807"/>
      <c r="CA217" s="807"/>
      <c r="CB217" s="807"/>
      <c r="CC217" s="177"/>
      <c r="CD217" s="177"/>
      <c r="CE217" s="177"/>
      <c r="CF217" s="177"/>
      <c r="CG217" s="807">
        <f>BG217+BT217</f>
        <v>9500</v>
      </c>
      <c r="CH217" s="807"/>
      <c r="CI217" s="807"/>
      <c r="CJ217" s="807"/>
      <c r="CK217" s="807"/>
      <c r="CL217" s="807"/>
      <c r="CM217" s="807"/>
      <c r="CN217" s="807"/>
      <c r="CO217" s="807"/>
      <c r="CP217" s="111"/>
      <c r="CQ217" s="295"/>
      <c r="CR217" s="399"/>
      <c r="CS217" s="400"/>
      <c r="CT217" s="965">
        <f>BG217/BG221*100</f>
        <v>50</v>
      </c>
      <c r="CU217" s="965"/>
      <c r="CV217" s="965"/>
      <c r="CW217" s="826" t="s">
        <v>86</v>
      </c>
      <c r="CX217" s="826"/>
      <c r="CY217" s="401"/>
      <c r="CZ217" s="401"/>
      <c r="DA217" s="402"/>
      <c r="DB217" s="402"/>
      <c r="DC217" s="965">
        <f>BT217/BT221*100</f>
        <v>51.57593123209169</v>
      </c>
      <c r="DD217" s="965"/>
      <c r="DE217" s="965"/>
      <c r="DF217" s="826" t="s">
        <v>86</v>
      </c>
      <c r="DG217" s="826"/>
      <c r="DH217" s="343"/>
      <c r="DI217" s="403"/>
      <c r="DJ217" s="279"/>
      <c r="DK217" s="279"/>
      <c r="DL217" s="397"/>
      <c r="DM217" s="283"/>
      <c r="DN217" s="283"/>
      <c r="DO217" s="283"/>
      <c r="DP217" s="283"/>
      <c r="DQ217" s="283"/>
      <c r="DR217" s="283"/>
      <c r="DS217" s="283"/>
      <c r="DT217" s="283"/>
      <c r="DU217" s="283"/>
      <c r="DV217" s="283"/>
      <c r="DW217" s="283"/>
      <c r="DX217" s="283"/>
      <c r="DY217" s="283"/>
      <c r="DZ217" s="283"/>
      <c r="EA217" s="283"/>
      <c r="EB217" s="283"/>
      <c r="EC217" s="283"/>
      <c r="ED217" s="283"/>
      <c r="EE217" s="283"/>
      <c r="EF217" s="283"/>
      <c r="EG217" s="283"/>
      <c r="EH217" s="283"/>
      <c r="EI217" s="283"/>
      <c r="EJ217" s="283"/>
      <c r="EK217" s="283"/>
      <c r="EL217" s="283"/>
      <c r="EM217" s="283"/>
      <c r="EN217" s="283"/>
      <c r="EO217" s="283"/>
      <c r="EP217" s="283"/>
      <c r="EQ217" s="283"/>
      <c r="ER217" s="283"/>
      <c r="ES217" s="283"/>
      <c r="ET217" s="283"/>
      <c r="EU217" s="283"/>
      <c r="EV217" s="283"/>
      <c r="EW217" s="283"/>
      <c r="EX217" s="283"/>
      <c r="EY217" s="283"/>
      <c r="EZ217" s="283"/>
      <c r="FA217" s="283"/>
      <c r="FB217" s="283"/>
      <c r="FC217" s="283"/>
      <c r="FD217" s="283"/>
      <c r="FE217" s="283"/>
      <c r="FF217" s="283"/>
      <c r="FG217" s="283"/>
      <c r="FH217" s="283"/>
      <c r="FI217" s="283"/>
      <c r="FJ217" s="283"/>
      <c r="FK217" s="283"/>
      <c r="FL217" s="283"/>
      <c r="FM217" s="283"/>
      <c r="FN217" s="283"/>
      <c r="FO217" s="283"/>
      <c r="FP217" s="283"/>
      <c r="FQ217" s="283"/>
      <c r="FR217" s="283"/>
      <c r="FS217" s="283"/>
      <c r="FT217" s="283"/>
      <c r="FU217" s="283"/>
      <c r="FV217" s="283"/>
      <c r="FW217" s="283"/>
      <c r="FX217" s="283"/>
      <c r="FY217" s="283"/>
      <c r="FZ217" s="283"/>
      <c r="GA217" s="283"/>
      <c r="GB217" s="283"/>
      <c r="GC217" s="283"/>
      <c r="GD217" s="283"/>
      <c r="GE217" s="283"/>
      <c r="GF217" s="283"/>
      <c r="GG217" s="283"/>
      <c r="GH217" s="283"/>
      <c r="GI217" s="283"/>
      <c r="GJ217" s="283"/>
      <c r="GK217" s="286"/>
      <c r="GL217" s="148"/>
      <c r="GM217" s="250"/>
      <c r="GN217" s="65"/>
      <c r="GO217" s="65"/>
      <c r="GP217" s="69"/>
      <c r="GQ217" s="69"/>
      <c r="GR217" s="69"/>
      <c r="GS217" s="69"/>
      <c r="GT217" s="66"/>
      <c r="GU217" s="90"/>
      <c r="GV217" s="229"/>
    </row>
    <row r="218" spans="1:204" s="288" customFormat="1" ht="15" hidden="1">
      <c r="A218" s="516"/>
      <c r="B218" s="283"/>
      <c r="C218" s="391"/>
      <c r="D218" s="391"/>
      <c r="E218" s="888" t="s">
        <v>30</v>
      </c>
      <c r="F218" s="889"/>
      <c r="G218" s="889"/>
      <c r="H218" s="889"/>
      <c r="I218" s="889"/>
      <c r="J218" s="889"/>
      <c r="K218" s="889"/>
      <c r="L218" s="889"/>
      <c r="M218" s="889"/>
      <c r="N218" s="889"/>
      <c r="O218" s="889"/>
      <c r="P218" s="889"/>
      <c r="Q218" s="889"/>
      <c r="R218" s="889"/>
      <c r="S218" s="889"/>
      <c r="T218" s="889"/>
      <c r="U218" s="889"/>
      <c r="V218" s="889"/>
      <c r="W218" s="889"/>
      <c r="X218" s="889"/>
      <c r="Y218" s="889"/>
      <c r="Z218" s="889"/>
      <c r="AA218" s="889"/>
      <c r="AB218" s="889"/>
      <c r="AC218" s="889"/>
      <c r="AD218" s="889"/>
      <c r="AE218" s="889"/>
      <c r="AF218" s="889"/>
      <c r="AG218" s="889"/>
      <c r="AH218" s="889"/>
      <c r="AI218" s="889"/>
      <c r="AJ218" s="889"/>
      <c r="AK218" s="889"/>
      <c r="AL218" s="889"/>
      <c r="AM218" s="889"/>
      <c r="AN218" s="889"/>
      <c r="AO218" s="889"/>
      <c r="AP218" s="889"/>
      <c r="AQ218" s="889"/>
      <c r="AR218" s="889"/>
      <c r="AS218" s="889"/>
      <c r="AT218" s="232"/>
      <c r="AU218" s="232"/>
      <c r="AV218" s="232"/>
      <c r="AW218" s="232"/>
      <c r="AX218" s="232"/>
      <c r="AY218" s="232"/>
      <c r="AZ218" s="232"/>
      <c r="BA218" s="232"/>
      <c r="BB218" s="232"/>
      <c r="BC218" s="232"/>
      <c r="BD218" s="232"/>
      <c r="BE218" s="232"/>
      <c r="BF218" s="232"/>
      <c r="BG218" s="807">
        <f>BG210-BG217</f>
        <v>3500</v>
      </c>
      <c r="BH218" s="807"/>
      <c r="BI218" s="807"/>
      <c r="BJ218" s="807"/>
      <c r="BK218" s="807"/>
      <c r="BL218" s="807"/>
      <c r="BM218" s="807"/>
      <c r="BN218" s="807"/>
      <c r="BO218" s="807"/>
      <c r="BP218" s="177"/>
      <c r="BQ218" s="386"/>
      <c r="BR218" s="386"/>
      <c r="BS218" s="386"/>
      <c r="BT218" s="807">
        <f>BT210-BT217-CG280</f>
        <v>5633.333333333334</v>
      </c>
      <c r="BU218" s="807"/>
      <c r="BV218" s="807"/>
      <c r="BW218" s="807"/>
      <c r="BX218" s="807"/>
      <c r="BY218" s="807"/>
      <c r="BZ218" s="807"/>
      <c r="CA218" s="807"/>
      <c r="CB218" s="807"/>
      <c r="CC218" s="177"/>
      <c r="CD218" s="177"/>
      <c r="CE218" s="177"/>
      <c r="CF218" s="177"/>
      <c r="CG218" s="807">
        <f>BG218+BT218</f>
        <v>9133.333333333334</v>
      </c>
      <c r="CH218" s="807"/>
      <c r="CI218" s="807"/>
      <c r="CJ218" s="807"/>
      <c r="CK218" s="807"/>
      <c r="CL218" s="807"/>
      <c r="CM218" s="807"/>
      <c r="CN218" s="807"/>
      <c r="CO218" s="807"/>
      <c r="CP218" s="111"/>
      <c r="CQ218" s="295"/>
      <c r="CR218" s="399"/>
      <c r="CS218" s="400"/>
      <c r="CT218" s="965">
        <f>BG218/BG221*100</f>
        <v>50</v>
      </c>
      <c r="CU218" s="965"/>
      <c r="CV218" s="965"/>
      <c r="CW218" s="826" t="s">
        <v>86</v>
      </c>
      <c r="CX218" s="826"/>
      <c r="CY218" s="401"/>
      <c r="CZ218" s="401"/>
      <c r="DA218" s="402"/>
      <c r="DB218" s="402"/>
      <c r="DC218" s="965">
        <f>BT218/BT221*100</f>
        <v>48.42406876790831</v>
      </c>
      <c r="DD218" s="965"/>
      <c r="DE218" s="965"/>
      <c r="DF218" s="826" t="s">
        <v>86</v>
      </c>
      <c r="DG218" s="826"/>
      <c r="DH218" s="343"/>
      <c r="DI218" s="403"/>
      <c r="DJ218" s="279"/>
      <c r="DK218" s="279"/>
      <c r="DL218" s="397"/>
      <c r="DM218" s="283"/>
      <c r="DN218" s="283"/>
      <c r="DO218" s="283"/>
      <c r="DP218" s="283"/>
      <c r="DQ218" s="283"/>
      <c r="DR218" s="283"/>
      <c r="DS218" s="283"/>
      <c r="DT218" s="283"/>
      <c r="DU218" s="283"/>
      <c r="DV218" s="283"/>
      <c r="DW218" s="283"/>
      <c r="DX218" s="283"/>
      <c r="DY218" s="283"/>
      <c r="DZ218" s="283"/>
      <c r="EA218" s="283"/>
      <c r="EB218" s="283"/>
      <c r="EC218" s="283"/>
      <c r="ED218" s="283"/>
      <c r="EE218" s="283"/>
      <c r="EF218" s="283"/>
      <c r="EG218" s="283"/>
      <c r="EH218" s="283"/>
      <c r="EI218" s="283"/>
      <c r="EJ218" s="283"/>
      <c r="EK218" s="283"/>
      <c r="EL218" s="283"/>
      <c r="EM218" s="283"/>
      <c r="EN218" s="283"/>
      <c r="EO218" s="283"/>
      <c r="EP218" s="283"/>
      <c r="EQ218" s="283"/>
      <c r="ER218" s="283"/>
      <c r="ES218" s="283"/>
      <c r="ET218" s="283"/>
      <c r="EU218" s="283"/>
      <c r="EV218" s="283"/>
      <c r="EW218" s="283"/>
      <c r="EX218" s="283"/>
      <c r="EY218" s="283"/>
      <c r="EZ218" s="283"/>
      <c r="FA218" s="283"/>
      <c r="FB218" s="283"/>
      <c r="FC218" s="283"/>
      <c r="FD218" s="283"/>
      <c r="FE218" s="283"/>
      <c r="FF218" s="283"/>
      <c r="FG218" s="283"/>
      <c r="FH218" s="283"/>
      <c r="FI218" s="283"/>
      <c r="FJ218" s="283"/>
      <c r="FK218" s="283"/>
      <c r="FL218" s="283"/>
      <c r="FM218" s="283"/>
      <c r="FN218" s="283"/>
      <c r="FO218" s="283"/>
      <c r="FP218" s="283"/>
      <c r="FQ218" s="283"/>
      <c r="FR218" s="283"/>
      <c r="FS218" s="283"/>
      <c r="FT218" s="283"/>
      <c r="FU218" s="283"/>
      <c r="FV218" s="283"/>
      <c r="FW218" s="283"/>
      <c r="FX218" s="283"/>
      <c r="FY218" s="283"/>
      <c r="FZ218" s="283"/>
      <c r="GA218" s="283"/>
      <c r="GB218" s="283"/>
      <c r="GC218" s="283"/>
      <c r="GD218" s="283"/>
      <c r="GE218" s="283"/>
      <c r="GF218" s="283"/>
      <c r="GG218" s="283"/>
      <c r="GH218" s="283"/>
      <c r="GI218" s="283"/>
      <c r="GJ218" s="283"/>
      <c r="GK218" s="286"/>
      <c r="GL218" s="148"/>
      <c r="GM218" s="250"/>
      <c r="GN218" s="65"/>
      <c r="GO218" s="65"/>
      <c r="GP218" s="69"/>
      <c r="GQ218" s="69"/>
      <c r="GR218" s="69"/>
      <c r="GS218" s="69"/>
      <c r="GT218" s="66"/>
      <c r="GU218" s="90"/>
      <c r="GV218" s="229"/>
    </row>
    <row r="219" spans="1:204" s="288" customFormat="1" ht="15" customHeight="1" hidden="1">
      <c r="A219" s="516"/>
      <c r="B219" s="283"/>
      <c r="C219" s="391"/>
      <c r="D219" s="391"/>
      <c r="E219" s="231"/>
      <c r="F219" s="232"/>
      <c r="G219" s="232"/>
      <c r="H219" s="232"/>
      <c r="I219" s="232"/>
      <c r="J219" s="232"/>
      <c r="K219" s="232"/>
      <c r="L219" s="232"/>
      <c r="M219" s="232"/>
      <c r="N219" s="232"/>
      <c r="O219" s="232"/>
      <c r="P219" s="232"/>
      <c r="Q219" s="232"/>
      <c r="R219" s="232"/>
      <c r="S219" s="232"/>
      <c r="T219" s="232"/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F219" s="232"/>
      <c r="AG219" s="232"/>
      <c r="AH219" s="232"/>
      <c r="AI219" s="283"/>
      <c r="AJ219" s="283"/>
      <c r="AK219" s="283"/>
      <c r="AL219" s="283"/>
      <c r="AM219" s="283"/>
      <c r="AN219" s="283"/>
      <c r="AO219" s="283"/>
      <c r="AP219" s="283"/>
      <c r="AQ219" s="283"/>
      <c r="AR219" s="283"/>
      <c r="AS219" s="884" t="s">
        <v>29</v>
      </c>
      <c r="AT219" s="884"/>
      <c r="AU219" s="884"/>
      <c r="AV219" s="884"/>
      <c r="AW219" s="884"/>
      <c r="AX219" s="884"/>
      <c r="AY219" s="884"/>
      <c r="AZ219" s="884"/>
      <c r="BA219" s="884"/>
      <c r="BB219" s="884"/>
      <c r="BC219" s="884"/>
      <c r="BD219" s="111"/>
      <c r="BE219" s="111"/>
      <c r="BF219" s="111"/>
      <c r="BG219" s="807"/>
      <c r="BH219" s="807"/>
      <c r="BI219" s="807"/>
      <c r="BJ219" s="807"/>
      <c r="BK219" s="807"/>
      <c r="BL219" s="807"/>
      <c r="BM219" s="807"/>
      <c r="BN219" s="807"/>
      <c r="BO219" s="807"/>
      <c r="BP219" s="177"/>
      <c r="BQ219" s="386"/>
      <c r="BR219" s="386"/>
      <c r="BS219" s="386"/>
      <c r="BT219" s="807">
        <f>SUM(BT217:CB218)</f>
        <v>11633.333333333334</v>
      </c>
      <c r="BU219" s="807"/>
      <c r="BV219" s="807"/>
      <c r="BW219" s="807"/>
      <c r="BX219" s="807"/>
      <c r="BY219" s="807"/>
      <c r="BZ219" s="807"/>
      <c r="CA219" s="807"/>
      <c r="CB219" s="807"/>
      <c r="CC219" s="177"/>
      <c r="CD219" s="177"/>
      <c r="CE219" s="177"/>
      <c r="CF219" s="177"/>
      <c r="CG219" s="807"/>
      <c r="CH219" s="807"/>
      <c r="CI219" s="807"/>
      <c r="CJ219" s="807"/>
      <c r="CK219" s="807"/>
      <c r="CL219" s="807"/>
      <c r="CM219" s="807"/>
      <c r="CN219" s="807"/>
      <c r="CO219" s="807"/>
      <c r="CP219" s="111"/>
      <c r="CQ219" s="295"/>
      <c r="CR219" s="290"/>
      <c r="CS219" s="290"/>
      <c r="CT219" s="290"/>
      <c r="CU219" s="290"/>
      <c r="CV219" s="290"/>
      <c r="CW219" s="290"/>
      <c r="CX219" s="290"/>
      <c r="CY219" s="290"/>
      <c r="CZ219" s="290"/>
      <c r="DA219" s="290"/>
      <c r="DB219" s="290"/>
      <c r="DC219" s="290"/>
      <c r="DD219" s="290"/>
      <c r="DE219" s="290"/>
      <c r="DF219" s="290"/>
      <c r="DG219" s="290"/>
      <c r="DH219" s="290"/>
      <c r="DI219" s="290"/>
      <c r="DJ219" s="279"/>
      <c r="DK219" s="279"/>
      <c r="DL219" s="397"/>
      <c r="DM219" s="283"/>
      <c r="DN219" s="283"/>
      <c r="DO219" s="283"/>
      <c r="DP219" s="283"/>
      <c r="DQ219" s="283"/>
      <c r="DR219" s="283"/>
      <c r="DS219" s="283"/>
      <c r="DT219" s="283"/>
      <c r="DU219" s="283"/>
      <c r="DV219" s="283"/>
      <c r="DW219" s="283"/>
      <c r="DX219" s="283"/>
      <c r="DY219" s="283"/>
      <c r="DZ219" s="283"/>
      <c r="EA219" s="283"/>
      <c r="EB219" s="283"/>
      <c r="EC219" s="283"/>
      <c r="ED219" s="283"/>
      <c r="EE219" s="283"/>
      <c r="EF219" s="283"/>
      <c r="EG219" s="283"/>
      <c r="EH219" s="283"/>
      <c r="EI219" s="283"/>
      <c r="EJ219" s="283"/>
      <c r="EK219" s="283"/>
      <c r="EL219" s="283"/>
      <c r="EM219" s="283"/>
      <c r="EN219" s="283"/>
      <c r="EO219" s="283"/>
      <c r="EP219" s="283"/>
      <c r="EQ219" s="283"/>
      <c r="ER219" s="283"/>
      <c r="ES219" s="283"/>
      <c r="ET219" s="283"/>
      <c r="EU219" s="283"/>
      <c r="EV219" s="283"/>
      <c r="EW219" s="283"/>
      <c r="EX219" s="283"/>
      <c r="EY219" s="283"/>
      <c r="EZ219" s="283"/>
      <c r="FA219" s="283"/>
      <c r="FB219" s="283"/>
      <c r="FC219" s="283"/>
      <c r="FD219" s="283"/>
      <c r="FE219" s="283"/>
      <c r="FF219" s="283"/>
      <c r="FG219" s="283"/>
      <c r="FH219" s="283"/>
      <c r="FI219" s="283"/>
      <c r="FJ219" s="283"/>
      <c r="FK219" s="283"/>
      <c r="FL219" s="283"/>
      <c r="FM219" s="283"/>
      <c r="FN219" s="283"/>
      <c r="FO219" s="283"/>
      <c r="FP219" s="283"/>
      <c r="FQ219" s="283"/>
      <c r="FR219" s="283"/>
      <c r="FS219" s="283"/>
      <c r="FT219" s="283"/>
      <c r="FU219" s="283"/>
      <c r="FV219" s="283"/>
      <c r="FW219" s="283"/>
      <c r="FX219" s="283"/>
      <c r="FY219" s="283"/>
      <c r="FZ219" s="283"/>
      <c r="GA219" s="283"/>
      <c r="GB219" s="283"/>
      <c r="GC219" s="283"/>
      <c r="GD219" s="283"/>
      <c r="GE219" s="283"/>
      <c r="GF219" s="283"/>
      <c r="GG219" s="283"/>
      <c r="GH219" s="283"/>
      <c r="GI219" s="283"/>
      <c r="GJ219" s="283"/>
      <c r="GK219" s="286"/>
      <c r="GL219" s="148"/>
      <c r="GM219" s="250"/>
      <c r="GN219" s="65"/>
      <c r="GO219" s="65"/>
      <c r="GP219" s="69"/>
      <c r="GQ219" s="69"/>
      <c r="GR219" s="69"/>
      <c r="GS219" s="69"/>
      <c r="GT219" s="66"/>
      <c r="GU219" s="90"/>
      <c r="GV219" s="229"/>
    </row>
    <row r="220" spans="1:204" s="288" customFormat="1" ht="15" customHeight="1" hidden="1">
      <c r="A220" s="516"/>
      <c r="B220" s="283"/>
      <c r="C220" s="391"/>
      <c r="D220" s="391"/>
      <c r="E220" s="888" t="s">
        <v>55</v>
      </c>
      <c r="F220" s="889"/>
      <c r="G220" s="889"/>
      <c r="H220" s="889"/>
      <c r="I220" s="889"/>
      <c r="J220" s="889"/>
      <c r="K220" s="889"/>
      <c r="L220" s="889"/>
      <c r="M220" s="889"/>
      <c r="N220" s="889"/>
      <c r="O220" s="889"/>
      <c r="P220" s="889"/>
      <c r="Q220" s="889"/>
      <c r="R220" s="889"/>
      <c r="S220" s="889"/>
      <c r="T220" s="889"/>
      <c r="U220" s="889"/>
      <c r="V220" s="889"/>
      <c r="W220" s="889"/>
      <c r="X220" s="889"/>
      <c r="Y220" s="889"/>
      <c r="Z220" s="889"/>
      <c r="AA220" s="889"/>
      <c r="AB220" s="889"/>
      <c r="AC220" s="889"/>
      <c r="AD220" s="889"/>
      <c r="AE220" s="889"/>
      <c r="AF220" s="889"/>
      <c r="AG220" s="889"/>
      <c r="AH220" s="889"/>
      <c r="AI220" s="889"/>
      <c r="AJ220" s="889"/>
      <c r="AK220" s="889"/>
      <c r="AL220" s="889"/>
      <c r="AM220" s="889"/>
      <c r="AN220" s="889"/>
      <c r="AO220" s="889"/>
      <c r="AP220" s="889"/>
      <c r="AQ220" s="232"/>
      <c r="AR220" s="232"/>
      <c r="AS220" s="232"/>
      <c r="AT220" s="232"/>
      <c r="AU220" s="232"/>
      <c r="AV220" s="232"/>
      <c r="AW220" s="232"/>
      <c r="AX220" s="232"/>
      <c r="AY220" s="232"/>
      <c r="AZ220" s="232"/>
      <c r="BA220" s="232"/>
      <c r="BB220" s="232"/>
      <c r="BC220" s="232"/>
      <c r="BD220" s="232"/>
      <c r="BE220" s="232"/>
      <c r="BF220" s="232"/>
      <c r="BG220" s="319"/>
      <c r="BH220" s="319"/>
      <c r="BI220" s="319"/>
      <c r="BJ220" s="319"/>
      <c r="BK220" s="319"/>
      <c r="BL220" s="177"/>
      <c r="BM220" s="177"/>
      <c r="BN220" s="177"/>
      <c r="BO220" s="177"/>
      <c r="BP220" s="177"/>
      <c r="BQ220" s="177"/>
      <c r="BR220" s="177"/>
      <c r="BS220" s="177"/>
      <c r="BT220" s="807">
        <f>-BT209</f>
        <v>0</v>
      </c>
      <c r="BU220" s="807"/>
      <c r="BV220" s="807"/>
      <c r="BW220" s="807"/>
      <c r="BX220" s="807"/>
      <c r="BY220" s="807"/>
      <c r="BZ220" s="807"/>
      <c r="CA220" s="807"/>
      <c r="CB220" s="807"/>
      <c r="CC220" s="177"/>
      <c r="CD220" s="177"/>
      <c r="CE220" s="177"/>
      <c r="CF220" s="177"/>
      <c r="CG220" s="807">
        <f>BG220+BT220</f>
        <v>0</v>
      </c>
      <c r="CH220" s="807"/>
      <c r="CI220" s="807"/>
      <c r="CJ220" s="807"/>
      <c r="CK220" s="807"/>
      <c r="CL220" s="807"/>
      <c r="CM220" s="807"/>
      <c r="CN220" s="807"/>
      <c r="CO220" s="807"/>
      <c r="CP220" s="111"/>
      <c r="CQ220" s="295"/>
      <c r="CR220" s="279"/>
      <c r="CS220" s="279"/>
      <c r="CT220" s="279"/>
      <c r="CU220" s="279"/>
      <c r="CV220" s="279"/>
      <c r="CW220" s="279"/>
      <c r="CX220" s="279"/>
      <c r="CY220" s="279"/>
      <c r="CZ220" s="279"/>
      <c r="DA220" s="279"/>
      <c r="DB220" s="279"/>
      <c r="DC220" s="279"/>
      <c r="DD220" s="279"/>
      <c r="DE220" s="279"/>
      <c r="DF220" s="279"/>
      <c r="DG220" s="279"/>
      <c r="DH220" s="279"/>
      <c r="DI220" s="279"/>
      <c r="DJ220" s="279"/>
      <c r="DK220" s="279"/>
      <c r="DL220" s="397"/>
      <c r="DM220" s="283"/>
      <c r="DN220" s="283"/>
      <c r="DO220" s="283"/>
      <c r="DP220" s="283"/>
      <c r="DQ220" s="283"/>
      <c r="DR220" s="283"/>
      <c r="DS220" s="283"/>
      <c r="DT220" s="283"/>
      <c r="DU220" s="283"/>
      <c r="DV220" s="283"/>
      <c r="DW220" s="283"/>
      <c r="DX220" s="283"/>
      <c r="DY220" s="283"/>
      <c r="DZ220" s="283"/>
      <c r="EA220" s="283"/>
      <c r="EB220" s="283"/>
      <c r="EC220" s="283"/>
      <c r="ED220" s="283"/>
      <c r="EE220" s="283"/>
      <c r="EF220" s="283"/>
      <c r="EG220" s="283"/>
      <c r="EH220" s="283"/>
      <c r="EI220" s="283"/>
      <c r="EJ220" s="283"/>
      <c r="EK220" s="283"/>
      <c r="EL220" s="283"/>
      <c r="EM220" s="283"/>
      <c r="EN220" s="283"/>
      <c r="EO220" s="283"/>
      <c r="EP220" s="283"/>
      <c r="EQ220" s="283"/>
      <c r="ER220" s="283"/>
      <c r="ES220" s="283"/>
      <c r="ET220" s="283"/>
      <c r="EU220" s="283"/>
      <c r="EV220" s="283"/>
      <c r="EW220" s="283"/>
      <c r="EX220" s="283"/>
      <c r="EY220" s="283"/>
      <c r="EZ220" s="283"/>
      <c r="FA220" s="283"/>
      <c r="FB220" s="283"/>
      <c r="FC220" s="283"/>
      <c r="FD220" s="283"/>
      <c r="FE220" s="283"/>
      <c r="FF220" s="283"/>
      <c r="FG220" s="283"/>
      <c r="FH220" s="283"/>
      <c r="FI220" s="283"/>
      <c r="FJ220" s="283"/>
      <c r="FK220" s="283"/>
      <c r="FL220" s="283"/>
      <c r="FM220" s="283"/>
      <c r="FN220" s="283"/>
      <c r="FO220" s="283"/>
      <c r="FP220" s="283"/>
      <c r="FQ220" s="283"/>
      <c r="FR220" s="283"/>
      <c r="FS220" s="283"/>
      <c r="FT220" s="283"/>
      <c r="FU220" s="283"/>
      <c r="FV220" s="283"/>
      <c r="FW220" s="283"/>
      <c r="FX220" s="283"/>
      <c r="FY220" s="283"/>
      <c r="FZ220" s="283"/>
      <c r="GA220" s="283"/>
      <c r="GB220" s="283"/>
      <c r="GC220" s="283"/>
      <c r="GD220" s="283"/>
      <c r="GE220" s="283"/>
      <c r="GF220" s="283"/>
      <c r="GG220" s="283"/>
      <c r="GH220" s="283"/>
      <c r="GI220" s="283"/>
      <c r="GJ220" s="283"/>
      <c r="GK220" s="286"/>
      <c r="GL220" s="148"/>
      <c r="GM220" s="250"/>
      <c r="GN220" s="65"/>
      <c r="GO220" s="65"/>
      <c r="GP220" s="69"/>
      <c r="GQ220" s="69"/>
      <c r="GR220" s="69"/>
      <c r="GS220" s="69"/>
      <c r="GT220" s="66"/>
      <c r="GU220" s="90"/>
      <c r="GV220" s="229"/>
    </row>
    <row r="221" spans="1:204" s="288" customFormat="1" ht="15" hidden="1">
      <c r="A221" s="516"/>
      <c r="B221" s="283"/>
      <c r="C221" s="391"/>
      <c r="D221" s="391"/>
      <c r="E221" s="77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1034" t="s">
        <v>8</v>
      </c>
      <c r="AT221" s="1034"/>
      <c r="AU221" s="1034"/>
      <c r="AV221" s="1034"/>
      <c r="AW221" s="1034"/>
      <c r="AX221" s="1034"/>
      <c r="AY221" s="1034"/>
      <c r="AZ221" s="1034"/>
      <c r="BA221" s="1034"/>
      <c r="BB221" s="1034"/>
      <c r="BC221" s="1034"/>
      <c r="BD221" s="404"/>
      <c r="BE221" s="404"/>
      <c r="BF221" s="404"/>
      <c r="BG221" s="1044">
        <f>SUM(BG217:BO218)</f>
        <v>7000</v>
      </c>
      <c r="BH221" s="1044"/>
      <c r="BI221" s="1044"/>
      <c r="BJ221" s="1044"/>
      <c r="BK221" s="1044"/>
      <c r="BL221" s="1044"/>
      <c r="BM221" s="1044"/>
      <c r="BN221" s="1044"/>
      <c r="BO221" s="1044"/>
      <c r="BP221" s="388"/>
      <c r="BQ221" s="405"/>
      <c r="BR221" s="405"/>
      <c r="BS221" s="405"/>
      <c r="BT221" s="1044">
        <f>SUM(BT219:CB220)</f>
        <v>11633.333333333334</v>
      </c>
      <c r="BU221" s="1044"/>
      <c r="BV221" s="1044"/>
      <c r="BW221" s="1044"/>
      <c r="BX221" s="1044"/>
      <c r="BY221" s="1044"/>
      <c r="BZ221" s="1044"/>
      <c r="CA221" s="1044"/>
      <c r="CB221" s="1044"/>
      <c r="CC221" s="388"/>
      <c r="CD221" s="388"/>
      <c r="CE221" s="388"/>
      <c r="CF221" s="388"/>
      <c r="CG221" s="1044">
        <f>BG221+BT221</f>
        <v>18633.333333333336</v>
      </c>
      <c r="CH221" s="1044"/>
      <c r="CI221" s="1044"/>
      <c r="CJ221" s="1044"/>
      <c r="CK221" s="1044"/>
      <c r="CL221" s="1044"/>
      <c r="CM221" s="1044"/>
      <c r="CN221" s="1044"/>
      <c r="CO221" s="1044"/>
      <c r="CP221" s="404"/>
      <c r="CQ221" s="295"/>
      <c r="CR221" s="279"/>
      <c r="CS221" s="279"/>
      <c r="CT221" s="283"/>
      <c r="CU221" s="283"/>
      <c r="CV221" s="283"/>
      <c r="CW221" s="283"/>
      <c r="CX221" s="283"/>
      <c r="CY221" s="283"/>
      <c r="CZ221" s="283"/>
      <c r="DA221" s="283"/>
      <c r="DB221" s="283"/>
      <c r="DC221" s="283"/>
      <c r="DD221" s="283"/>
      <c r="DE221" s="283"/>
      <c r="DF221" s="283"/>
      <c r="DG221" s="283"/>
      <c r="DH221" s="283"/>
      <c r="DI221" s="279"/>
      <c r="DJ221" s="279"/>
      <c r="DK221" s="279"/>
      <c r="DL221" s="397"/>
      <c r="DM221" s="283"/>
      <c r="DN221" s="283"/>
      <c r="DO221" s="283"/>
      <c r="DP221" s="283"/>
      <c r="DQ221" s="283"/>
      <c r="DR221" s="283"/>
      <c r="DS221" s="283"/>
      <c r="DT221" s="283"/>
      <c r="DU221" s="283"/>
      <c r="DV221" s="283"/>
      <c r="DW221" s="283"/>
      <c r="DX221" s="283"/>
      <c r="DY221" s="283"/>
      <c r="DZ221" s="283"/>
      <c r="EA221" s="283"/>
      <c r="EB221" s="283"/>
      <c r="EC221" s="283"/>
      <c r="ED221" s="283"/>
      <c r="EE221" s="283"/>
      <c r="EF221" s="283"/>
      <c r="EG221" s="283"/>
      <c r="EH221" s="283"/>
      <c r="EI221" s="283"/>
      <c r="EJ221" s="283"/>
      <c r="EK221" s="283"/>
      <c r="EL221" s="283"/>
      <c r="EM221" s="283"/>
      <c r="EN221" s="283"/>
      <c r="EO221" s="283"/>
      <c r="EP221" s="283"/>
      <c r="EQ221" s="283"/>
      <c r="ER221" s="283"/>
      <c r="ES221" s="283"/>
      <c r="ET221" s="283"/>
      <c r="EU221" s="283"/>
      <c r="EV221" s="283"/>
      <c r="EW221" s="283"/>
      <c r="EX221" s="283"/>
      <c r="EY221" s="283"/>
      <c r="EZ221" s="283"/>
      <c r="FA221" s="283"/>
      <c r="FB221" s="283"/>
      <c r="FC221" s="283"/>
      <c r="FD221" s="283"/>
      <c r="FE221" s="283"/>
      <c r="FF221" s="283"/>
      <c r="FG221" s="283"/>
      <c r="FH221" s="283"/>
      <c r="FI221" s="283"/>
      <c r="FJ221" s="283"/>
      <c r="FK221" s="283"/>
      <c r="FL221" s="283"/>
      <c r="FM221" s="283"/>
      <c r="FN221" s="283"/>
      <c r="FO221" s="283"/>
      <c r="FP221" s="283"/>
      <c r="FQ221" s="283"/>
      <c r="FR221" s="283"/>
      <c r="FS221" s="283"/>
      <c r="FT221" s="283"/>
      <c r="FU221" s="283"/>
      <c r="FV221" s="283"/>
      <c r="FW221" s="283"/>
      <c r="FX221" s="283"/>
      <c r="FY221" s="283"/>
      <c r="FZ221" s="283"/>
      <c r="GA221" s="283"/>
      <c r="GB221" s="283"/>
      <c r="GC221" s="283"/>
      <c r="GD221" s="283"/>
      <c r="GE221" s="283"/>
      <c r="GF221" s="283"/>
      <c r="GG221" s="283"/>
      <c r="GH221" s="283"/>
      <c r="GI221" s="283"/>
      <c r="GJ221" s="283"/>
      <c r="GK221" s="286"/>
      <c r="GL221" s="148"/>
      <c r="GM221" s="250"/>
      <c r="GN221" s="65"/>
      <c r="GO221" s="65"/>
      <c r="GP221" s="69"/>
      <c r="GQ221" s="69"/>
      <c r="GR221" s="69"/>
      <c r="GS221" s="69"/>
      <c r="GT221" s="66"/>
      <c r="GU221" s="90"/>
      <c r="GV221" s="229"/>
    </row>
    <row r="222" spans="1:204" s="288" customFormat="1" ht="12" customHeight="1" hidden="1">
      <c r="A222" s="516"/>
      <c r="B222" s="283"/>
      <c r="C222" s="391"/>
      <c r="D222" s="391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F222" s="232"/>
      <c r="AG222" s="232"/>
      <c r="AH222" s="232"/>
      <c r="AI222" s="232"/>
      <c r="AJ222" s="232"/>
      <c r="AK222" s="391"/>
      <c r="AL222" s="391"/>
      <c r="AM222" s="391"/>
      <c r="AN222" s="391"/>
      <c r="AO222" s="391"/>
      <c r="AP222" s="391"/>
      <c r="AQ222" s="391"/>
      <c r="AR222" s="112"/>
      <c r="AS222" s="112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257"/>
      <c r="BG222" s="257"/>
      <c r="BH222" s="257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879"/>
      <c r="BV222" s="879"/>
      <c r="BW222" s="879"/>
      <c r="BX222" s="879"/>
      <c r="BY222" s="879"/>
      <c r="BZ222" s="879"/>
      <c r="CA222" s="879"/>
      <c r="CB222" s="879"/>
      <c r="CC222" s="879"/>
      <c r="CD222" s="879"/>
      <c r="CE222" s="279"/>
      <c r="CF222" s="279"/>
      <c r="CG222" s="283"/>
      <c r="CH222" s="283"/>
      <c r="CI222" s="279"/>
      <c r="CJ222" s="279"/>
      <c r="CK222" s="279"/>
      <c r="CL222" s="279"/>
      <c r="CM222" s="279"/>
      <c r="CN222" s="279"/>
      <c r="CO222" s="279"/>
      <c r="CP222" s="279"/>
      <c r="CQ222" s="279"/>
      <c r="CR222" s="279"/>
      <c r="CS222" s="279"/>
      <c r="CT222" s="279"/>
      <c r="CU222" s="279"/>
      <c r="CV222" s="279"/>
      <c r="CW222" s="279"/>
      <c r="CX222" s="279"/>
      <c r="CY222" s="279"/>
      <c r="CZ222" s="279"/>
      <c r="DA222" s="279"/>
      <c r="DB222" s="397"/>
      <c r="DC222" s="283"/>
      <c r="DD222" s="283"/>
      <c r="DE222" s="283"/>
      <c r="DF222" s="283"/>
      <c r="DG222" s="283"/>
      <c r="DH222" s="283"/>
      <c r="DI222" s="283"/>
      <c r="DJ222" s="283"/>
      <c r="DK222" s="283"/>
      <c r="DL222" s="283"/>
      <c r="DM222" s="283"/>
      <c r="DN222" s="283"/>
      <c r="DO222" s="283"/>
      <c r="DP222" s="283"/>
      <c r="DQ222" s="283"/>
      <c r="DR222" s="283"/>
      <c r="DS222" s="283"/>
      <c r="DT222" s="283"/>
      <c r="DU222" s="283"/>
      <c r="DV222" s="283"/>
      <c r="DW222" s="283"/>
      <c r="DX222" s="283"/>
      <c r="DY222" s="283"/>
      <c r="DZ222" s="283"/>
      <c r="EA222" s="283"/>
      <c r="EB222" s="283"/>
      <c r="EC222" s="283"/>
      <c r="ED222" s="283"/>
      <c r="EE222" s="283"/>
      <c r="EF222" s="283"/>
      <c r="EG222" s="283"/>
      <c r="EH222" s="283"/>
      <c r="EI222" s="283"/>
      <c r="EJ222" s="283"/>
      <c r="EK222" s="283"/>
      <c r="EL222" s="283"/>
      <c r="EM222" s="283"/>
      <c r="EN222" s="283"/>
      <c r="EO222" s="283"/>
      <c r="EP222" s="283"/>
      <c r="EQ222" s="283"/>
      <c r="ER222" s="283"/>
      <c r="ES222" s="283"/>
      <c r="ET222" s="283"/>
      <c r="EU222" s="283"/>
      <c r="EV222" s="283"/>
      <c r="EW222" s="283"/>
      <c r="EX222" s="283"/>
      <c r="EY222" s="283"/>
      <c r="EZ222" s="283"/>
      <c r="FA222" s="283"/>
      <c r="FB222" s="283"/>
      <c r="FC222" s="283"/>
      <c r="FD222" s="283"/>
      <c r="FE222" s="283"/>
      <c r="FF222" s="283"/>
      <c r="FG222" s="283"/>
      <c r="FH222" s="283"/>
      <c r="FI222" s="283"/>
      <c r="FJ222" s="283"/>
      <c r="FK222" s="283"/>
      <c r="FL222" s="283"/>
      <c r="FM222" s="283"/>
      <c r="FN222" s="283"/>
      <c r="FO222" s="283"/>
      <c r="FP222" s="283"/>
      <c r="FQ222" s="283"/>
      <c r="FR222" s="283"/>
      <c r="FS222" s="283"/>
      <c r="FT222" s="283"/>
      <c r="FU222" s="283"/>
      <c r="FV222" s="283"/>
      <c r="FW222" s="283"/>
      <c r="FX222" s="283"/>
      <c r="FY222" s="283"/>
      <c r="FZ222" s="283"/>
      <c r="GA222" s="286"/>
      <c r="GB222" s="287"/>
      <c r="GC222" s="115"/>
      <c r="GD222" s="115"/>
      <c r="GE222" s="115"/>
      <c r="GF222" s="115"/>
      <c r="GG222" s="101"/>
      <c r="GH222" s="62"/>
      <c r="GI222" s="105"/>
      <c r="GJ222" s="105"/>
      <c r="GK222" s="105"/>
      <c r="GL222" s="148"/>
      <c r="GM222" s="229"/>
      <c r="GN222" s="90"/>
      <c r="GO222" s="90"/>
      <c r="GP222" s="90"/>
      <c r="GQ222" s="90"/>
      <c r="GR222" s="90"/>
      <c r="GS222" s="90"/>
      <c r="GT222" s="90"/>
      <c r="GU222" s="90"/>
      <c r="GV222" s="229"/>
    </row>
    <row r="223" spans="1:204" ht="36" customHeight="1" hidden="1">
      <c r="A223" s="512"/>
      <c r="B223" s="29"/>
      <c r="C223" s="31"/>
      <c r="D223" s="31"/>
      <c r="E223" s="280" t="s">
        <v>81</v>
      </c>
      <c r="F223" s="281"/>
      <c r="G223" s="281"/>
      <c r="H223" s="281"/>
      <c r="I223" s="281"/>
      <c r="J223" s="281"/>
      <c r="K223" s="661"/>
      <c r="L223" s="661"/>
      <c r="M223" s="661"/>
      <c r="N223" s="661"/>
      <c r="O223" s="661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37"/>
      <c r="AK223" s="37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9"/>
      <c r="AZ223" s="39"/>
      <c r="BA223" s="39"/>
      <c r="BB223" s="39"/>
      <c r="BC223" s="39"/>
      <c r="BD223" s="39"/>
      <c r="BE223" s="39"/>
      <c r="BF223" s="39"/>
      <c r="BG223" s="39"/>
      <c r="BH223" s="400"/>
      <c r="BI223" s="179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29"/>
      <c r="CF223" s="29"/>
      <c r="CG223" s="29"/>
      <c r="CH223" s="29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86"/>
      <c r="GB223" s="287"/>
      <c r="GC223" s="115"/>
      <c r="GD223" s="115"/>
      <c r="GE223" s="115"/>
      <c r="GF223" s="115"/>
      <c r="GG223" s="101"/>
      <c r="GH223" s="62"/>
      <c r="GI223" s="105"/>
      <c r="GJ223" s="105"/>
      <c r="GK223" s="105"/>
      <c r="GL223" s="148"/>
      <c r="GM223" s="230"/>
      <c r="GN223" s="13"/>
      <c r="GO223" s="13"/>
      <c r="GP223" s="13"/>
      <c r="GQ223" s="13"/>
      <c r="GR223" s="13"/>
      <c r="GS223" s="13"/>
      <c r="GT223" s="13"/>
      <c r="GU223" s="13"/>
      <c r="GV223" s="230"/>
    </row>
    <row r="224" spans="1:204" ht="15" hidden="1">
      <c r="A224" s="512"/>
      <c r="B224" s="29"/>
      <c r="C224" s="31"/>
      <c r="D224" s="31"/>
      <c r="E224" s="1056"/>
      <c r="F224" s="1057"/>
      <c r="G224" s="1057"/>
      <c r="H224" s="1057"/>
      <c r="I224" s="1057"/>
      <c r="J224" s="1057"/>
      <c r="K224" s="1057"/>
      <c r="L224" s="1057"/>
      <c r="M224" s="1057"/>
      <c r="N224" s="1057"/>
      <c r="O224" s="1057"/>
      <c r="P224" s="1057"/>
      <c r="Q224" s="1057"/>
      <c r="R224" s="1057"/>
      <c r="S224" s="1057"/>
      <c r="T224" s="1057"/>
      <c r="U224" s="1057"/>
      <c r="V224" s="1057"/>
      <c r="W224" s="1057"/>
      <c r="X224" s="1057"/>
      <c r="Y224" s="1057"/>
      <c r="Z224" s="1057"/>
      <c r="AA224" s="1057"/>
      <c r="AB224" s="1057"/>
      <c r="AC224" s="1057"/>
      <c r="AD224" s="1057"/>
      <c r="AE224" s="1057"/>
      <c r="AF224" s="1057"/>
      <c r="AG224" s="165"/>
      <c r="AH224" s="165"/>
      <c r="AI224" s="165"/>
      <c r="AJ224" s="165"/>
      <c r="AK224" s="163"/>
      <c r="AL224" s="163"/>
      <c r="AM224" s="163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5"/>
      <c r="BD224" s="165"/>
      <c r="BE224" s="349"/>
      <c r="BF224" s="349"/>
      <c r="BG224" s="349"/>
      <c r="BH224" s="349"/>
      <c r="BI224" s="349"/>
      <c r="BJ224" s="349"/>
      <c r="BK224" s="349"/>
      <c r="BL224" s="349"/>
      <c r="BM224" s="349"/>
      <c r="BN224" s="349"/>
      <c r="BO224" s="349"/>
      <c r="BP224" s="349"/>
      <c r="BQ224" s="349"/>
      <c r="BR224" s="349"/>
      <c r="BS224" s="349"/>
      <c r="BT224" s="349"/>
      <c r="BU224" s="349"/>
      <c r="BV224" s="349"/>
      <c r="BW224" s="349"/>
      <c r="BX224" s="349"/>
      <c r="BY224" s="349"/>
      <c r="BZ224" s="349"/>
      <c r="CA224" s="349"/>
      <c r="CB224" s="349"/>
      <c r="CC224" s="349"/>
      <c r="CD224" s="349"/>
      <c r="CE224" s="349"/>
      <c r="CF224" s="349"/>
      <c r="CG224" s="349"/>
      <c r="CH224" s="349"/>
      <c r="CI224" s="349"/>
      <c r="CJ224" s="349"/>
      <c r="CK224" s="349"/>
      <c r="CL224" s="349"/>
      <c r="CM224" s="349"/>
      <c r="CN224" s="349"/>
      <c r="CO224" s="349"/>
      <c r="CP224" s="349"/>
      <c r="CQ224" s="371"/>
      <c r="CR224" s="966" t="s">
        <v>68</v>
      </c>
      <c r="CS224" s="967"/>
      <c r="CT224" s="967"/>
      <c r="CU224" s="967"/>
      <c r="CV224" s="967"/>
      <c r="CW224" s="967"/>
      <c r="CX224" s="967"/>
      <c r="CY224" s="967"/>
      <c r="CZ224" s="967"/>
      <c r="DA224" s="967"/>
      <c r="DB224" s="967"/>
      <c r="DC224" s="967"/>
      <c r="DD224" s="967"/>
      <c r="DE224" s="967"/>
      <c r="DF224" s="967"/>
      <c r="DG224" s="967"/>
      <c r="DH224" s="967"/>
      <c r="DI224" s="967"/>
      <c r="DJ224" s="967"/>
      <c r="DK224" s="967"/>
      <c r="DL224" s="967"/>
      <c r="DM224" s="967"/>
      <c r="DN224" s="967"/>
      <c r="DO224" s="968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86"/>
      <c r="GL224" s="148"/>
      <c r="GM224" s="250"/>
      <c r="GN224" s="65"/>
      <c r="GO224" s="65"/>
      <c r="GP224" s="69"/>
      <c r="GQ224" s="69"/>
      <c r="GR224" s="69"/>
      <c r="GS224" s="69"/>
      <c r="GT224" s="66"/>
      <c r="GU224" s="13"/>
      <c r="GV224" s="230"/>
    </row>
    <row r="225" spans="1:204" ht="15" hidden="1">
      <c r="A225" s="512"/>
      <c r="B225" s="149"/>
      <c r="C225" s="31"/>
      <c r="D225" s="86"/>
      <c r="E225" s="371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70" t="s">
        <v>5</v>
      </c>
      <c r="BF225" s="870"/>
      <c r="BG225" s="870"/>
      <c r="BH225" s="870"/>
      <c r="BI225" s="870"/>
      <c r="BJ225" s="870"/>
      <c r="BK225" s="870"/>
      <c r="BL225" s="870"/>
      <c r="BM225" s="870"/>
      <c r="BN225" s="870"/>
      <c r="BO225" s="870"/>
      <c r="BP225" s="870"/>
      <c r="BQ225" s="121"/>
      <c r="BR225" s="121"/>
      <c r="BS225" s="121"/>
      <c r="BT225" s="996" t="s">
        <v>6</v>
      </c>
      <c r="BU225" s="996"/>
      <c r="BV225" s="996"/>
      <c r="BW225" s="996"/>
      <c r="BX225" s="996"/>
      <c r="BY225" s="996"/>
      <c r="BZ225" s="996"/>
      <c r="CA225" s="996"/>
      <c r="CB225" s="996"/>
      <c r="CC225" s="173"/>
      <c r="CD225" s="870" t="s">
        <v>45</v>
      </c>
      <c r="CE225" s="870"/>
      <c r="CF225" s="870"/>
      <c r="CG225" s="870"/>
      <c r="CH225" s="870"/>
      <c r="CI225" s="870"/>
      <c r="CJ225" s="870"/>
      <c r="CK225" s="870"/>
      <c r="CL225" s="870"/>
      <c r="CM225" s="870"/>
      <c r="CN225" s="870"/>
      <c r="CO225" s="870"/>
      <c r="CP225" s="121"/>
      <c r="CQ225" s="373"/>
      <c r="CR225" s="371"/>
      <c r="CS225" s="86"/>
      <c r="CT225" s="86"/>
      <c r="CU225" s="86"/>
      <c r="CV225" s="86"/>
      <c r="CW225" s="29"/>
      <c r="CX225" s="980" t="s">
        <v>5</v>
      </c>
      <c r="CY225" s="980"/>
      <c r="CZ225" s="980"/>
      <c r="DA225" s="980"/>
      <c r="DB225" s="980"/>
      <c r="DC225" s="980"/>
      <c r="DD225" s="980"/>
      <c r="DE225" s="980"/>
      <c r="DF225" s="980"/>
      <c r="DG225" s="980"/>
      <c r="DH225" s="978" t="s">
        <v>6</v>
      </c>
      <c r="DI225" s="978"/>
      <c r="DJ225" s="978"/>
      <c r="DK225" s="978"/>
      <c r="DL225" s="978"/>
      <c r="DM225" s="978"/>
      <c r="DN225" s="978"/>
      <c r="DO225" s="979"/>
      <c r="DP225" s="371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86"/>
      <c r="GL225" s="148"/>
      <c r="GM225" s="250"/>
      <c r="GN225" s="65"/>
      <c r="GO225" s="65"/>
      <c r="GP225" s="69"/>
      <c r="GQ225" s="69"/>
      <c r="GR225" s="69"/>
      <c r="GS225" s="69"/>
      <c r="GT225" s="66"/>
      <c r="GU225" s="13"/>
      <c r="GV225" s="230"/>
    </row>
    <row r="226" spans="1:204" ht="15" hidden="1">
      <c r="A226" s="406"/>
      <c r="B226" s="149"/>
      <c r="C226" s="86"/>
      <c r="D226" s="86"/>
      <c r="E226" s="895" t="s">
        <v>55</v>
      </c>
      <c r="F226" s="896"/>
      <c r="G226" s="896"/>
      <c r="H226" s="896"/>
      <c r="I226" s="896"/>
      <c r="J226" s="896"/>
      <c r="K226" s="896"/>
      <c r="L226" s="896"/>
      <c r="M226" s="896"/>
      <c r="N226" s="896"/>
      <c r="O226" s="896"/>
      <c r="P226" s="896"/>
      <c r="Q226" s="896"/>
      <c r="R226" s="896"/>
      <c r="S226" s="896"/>
      <c r="T226" s="896"/>
      <c r="U226" s="896"/>
      <c r="V226" s="896"/>
      <c r="W226" s="896"/>
      <c r="X226" s="896"/>
      <c r="Y226" s="896"/>
      <c r="Z226" s="896"/>
      <c r="AA226" s="896"/>
      <c r="AB226" s="896"/>
      <c r="AC226" s="896"/>
      <c r="AD226" s="896"/>
      <c r="AE226" s="896"/>
      <c r="AF226" s="896"/>
      <c r="AG226" s="896"/>
      <c r="AH226" s="896"/>
      <c r="AI226" s="896"/>
      <c r="AJ226" s="896"/>
      <c r="AK226" s="896"/>
      <c r="AL226" s="896"/>
      <c r="AM226" s="896"/>
      <c r="AN226" s="896"/>
      <c r="AO226" s="896"/>
      <c r="AP226" s="896"/>
      <c r="AQ226" s="896"/>
      <c r="AR226" s="896"/>
      <c r="AS226" s="896"/>
      <c r="AT226" s="176"/>
      <c r="AU226" s="176"/>
      <c r="AV226" s="176"/>
      <c r="AW226" s="176"/>
      <c r="AX226" s="176"/>
      <c r="AY226" s="176"/>
      <c r="AZ226" s="176"/>
      <c r="BA226" s="176"/>
      <c r="BB226" s="176"/>
      <c r="BC226" s="176"/>
      <c r="BD226" s="176"/>
      <c r="BE226" s="176"/>
      <c r="BF226" s="101"/>
      <c r="BG226" s="807"/>
      <c r="BH226" s="807"/>
      <c r="BI226" s="807"/>
      <c r="BJ226" s="807"/>
      <c r="BK226" s="807"/>
      <c r="BL226" s="807"/>
      <c r="BM226" s="807"/>
      <c r="BN226" s="807"/>
      <c r="BO226" s="807"/>
      <c r="BP226" s="177"/>
      <c r="BQ226" s="177"/>
      <c r="BR226" s="177"/>
      <c r="BS226" s="177"/>
      <c r="BT226" s="807">
        <f>-BT209</f>
        <v>0</v>
      </c>
      <c r="BU226" s="807"/>
      <c r="BV226" s="807"/>
      <c r="BW226" s="807"/>
      <c r="BX226" s="807"/>
      <c r="BY226" s="807"/>
      <c r="BZ226" s="807"/>
      <c r="CA226" s="807"/>
      <c r="CB226" s="807"/>
      <c r="CC226" s="177"/>
      <c r="CD226" s="180"/>
      <c r="CE226" s="177"/>
      <c r="CF226" s="177"/>
      <c r="CG226" s="807">
        <f>BG226+BT226</f>
        <v>0</v>
      </c>
      <c r="CH226" s="807"/>
      <c r="CI226" s="807"/>
      <c r="CJ226" s="807"/>
      <c r="CK226" s="807"/>
      <c r="CL226" s="807"/>
      <c r="CM226" s="807"/>
      <c r="CN226" s="807"/>
      <c r="CO226" s="807"/>
      <c r="CP226" s="177"/>
      <c r="CQ226" s="639"/>
      <c r="CR226" s="974">
        <v>30</v>
      </c>
      <c r="CS226" s="975"/>
      <c r="CT226" s="975"/>
      <c r="CU226" s="826" t="s">
        <v>86</v>
      </c>
      <c r="CV226" s="826"/>
      <c r="CW226" s="649"/>
      <c r="CX226" s="380"/>
      <c r="CY226" s="380"/>
      <c r="CZ226" s="380"/>
      <c r="DA226" s="380"/>
      <c r="DB226" s="380"/>
      <c r="DC226" s="380"/>
      <c r="DD226" s="380"/>
      <c r="DE226" s="380"/>
      <c r="DF226" s="380"/>
      <c r="DG226" s="972">
        <f>DA206</f>
        <v>0</v>
      </c>
      <c r="DH226" s="972"/>
      <c r="DI226" s="972"/>
      <c r="DJ226" s="972"/>
      <c r="DK226" s="972"/>
      <c r="DL226" s="972"/>
      <c r="DM226" s="972"/>
      <c r="DN226" s="972"/>
      <c r="DO226" s="973"/>
      <c r="DP226" s="371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179"/>
      <c r="FW226" s="179"/>
      <c r="FX226" s="179"/>
      <c r="FY226" s="86"/>
      <c r="FZ226" s="86"/>
      <c r="GA226" s="86"/>
      <c r="GB226" s="29"/>
      <c r="GC226" s="29"/>
      <c r="GD226" s="29"/>
      <c r="GE226" s="29"/>
      <c r="GF226" s="29"/>
      <c r="GG226" s="29"/>
      <c r="GH226" s="29"/>
      <c r="GI226" s="29"/>
      <c r="GJ226" s="29"/>
      <c r="GK226" s="286"/>
      <c r="GL226" s="148"/>
      <c r="GM226" s="250"/>
      <c r="GN226" s="65"/>
      <c r="GO226" s="65"/>
      <c r="GP226" s="69"/>
      <c r="GQ226" s="69"/>
      <c r="GR226" s="69"/>
      <c r="GS226" s="69"/>
      <c r="GT226" s="66"/>
      <c r="GU226" s="13"/>
      <c r="GV226" s="230"/>
    </row>
    <row r="227" spans="1:204" ht="15" hidden="1">
      <c r="A227" s="406"/>
      <c r="B227" s="149"/>
      <c r="C227" s="86"/>
      <c r="D227" s="86"/>
      <c r="E227" s="873" t="s">
        <v>24</v>
      </c>
      <c r="F227" s="874"/>
      <c r="G227" s="874"/>
      <c r="H227" s="874"/>
      <c r="I227" s="874"/>
      <c r="J227" s="874"/>
      <c r="K227" s="874"/>
      <c r="L227" s="874"/>
      <c r="M227" s="874"/>
      <c r="N227" s="874"/>
      <c r="O227" s="874"/>
      <c r="P227" s="874"/>
      <c r="Q227" s="874"/>
      <c r="R227" s="874"/>
      <c r="S227" s="874"/>
      <c r="T227" s="874"/>
      <c r="U227" s="874"/>
      <c r="V227" s="874"/>
      <c r="W227" s="874"/>
      <c r="X227" s="874"/>
      <c r="Y227" s="874"/>
      <c r="Z227" s="874"/>
      <c r="AA227" s="874"/>
      <c r="AB227" s="874"/>
      <c r="AC227" s="874"/>
      <c r="AD227" s="874"/>
      <c r="AE227" s="874"/>
      <c r="AF227" s="874"/>
      <c r="AG227" s="874"/>
      <c r="AH227" s="874"/>
      <c r="AI227" s="874"/>
      <c r="AJ227" s="86"/>
      <c r="AK227" s="86"/>
      <c r="AL227" s="86"/>
      <c r="AM227" s="86"/>
      <c r="AN227" s="86"/>
      <c r="AO227" s="86"/>
      <c r="AP227" s="86"/>
      <c r="AQ227" s="86"/>
      <c r="AR227" s="86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807">
        <f>CX227*CR227/100</f>
        <v>1400</v>
      </c>
      <c r="BH227" s="807"/>
      <c r="BI227" s="807"/>
      <c r="BJ227" s="807"/>
      <c r="BK227" s="807"/>
      <c r="BL227" s="807"/>
      <c r="BM227" s="807"/>
      <c r="BN227" s="807"/>
      <c r="BO227" s="807"/>
      <c r="BP227" s="177"/>
      <c r="BQ227" s="177"/>
      <c r="BR227" s="177"/>
      <c r="BS227" s="177"/>
      <c r="BT227" s="807">
        <f>DG227*CR227/100</f>
        <v>2400</v>
      </c>
      <c r="BU227" s="807"/>
      <c r="BV227" s="807"/>
      <c r="BW227" s="807"/>
      <c r="BX227" s="807"/>
      <c r="BY227" s="807"/>
      <c r="BZ227" s="807"/>
      <c r="CA227" s="807"/>
      <c r="CB227" s="807"/>
      <c r="CC227" s="177"/>
      <c r="CD227" s="180"/>
      <c r="CE227" s="177"/>
      <c r="CF227" s="177"/>
      <c r="CG227" s="807">
        <f>BG227+BT227</f>
        <v>3800</v>
      </c>
      <c r="CH227" s="807"/>
      <c r="CI227" s="807"/>
      <c r="CJ227" s="807"/>
      <c r="CK227" s="807"/>
      <c r="CL227" s="807"/>
      <c r="CM227" s="807"/>
      <c r="CN227" s="807"/>
      <c r="CO227" s="807"/>
      <c r="CP227" s="177"/>
      <c r="CQ227" s="662"/>
      <c r="CR227" s="974">
        <v>40</v>
      </c>
      <c r="CS227" s="975"/>
      <c r="CT227" s="975"/>
      <c r="CU227" s="826" t="s">
        <v>86</v>
      </c>
      <c r="CV227" s="826"/>
      <c r="CW227" s="649"/>
      <c r="CX227" s="972">
        <f>BG217</f>
        <v>3500</v>
      </c>
      <c r="CY227" s="972"/>
      <c r="CZ227" s="972"/>
      <c r="DA227" s="972"/>
      <c r="DB227" s="972"/>
      <c r="DC227" s="972"/>
      <c r="DD227" s="972"/>
      <c r="DE227" s="972"/>
      <c r="DF227" s="972"/>
      <c r="DG227" s="972">
        <f>BT217</f>
        <v>6000</v>
      </c>
      <c r="DH227" s="972"/>
      <c r="DI227" s="972"/>
      <c r="DJ227" s="972"/>
      <c r="DK227" s="972"/>
      <c r="DL227" s="972"/>
      <c r="DM227" s="972"/>
      <c r="DN227" s="972"/>
      <c r="DO227" s="973"/>
      <c r="DP227" s="29"/>
      <c r="DQ227" s="179"/>
      <c r="DR227" s="179"/>
      <c r="DS227" s="17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86"/>
      <c r="GL227" s="148"/>
      <c r="GM227" s="250"/>
      <c r="GN227" s="65"/>
      <c r="GO227" s="65"/>
      <c r="GP227" s="69"/>
      <c r="GQ227" s="69"/>
      <c r="GR227" s="69"/>
      <c r="GS227" s="69"/>
      <c r="GT227" s="66"/>
      <c r="GU227" s="13"/>
      <c r="GV227" s="230"/>
    </row>
    <row r="228" spans="1:204" ht="15" hidden="1">
      <c r="A228" s="406"/>
      <c r="B228" s="149"/>
      <c r="C228" s="86"/>
      <c r="D228" s="86"/>
      <c r="E228" s="873" t="s">
        <v>43</v>
      </c>
      <c r="F228" s="874"/>
      <c r="G228" s="874"/>
      <c r="H228" s="874"/>
      <c r="I228" s="874"/>
      <c r="J228" s="874"/>
      <c r="K228" s="874"/>
      <c r="L228" s="874"/>
      <c r="M228" s="874"/>
      <c r="N228" s="874"/>
      <c r="O228" s="874"/>
      <c r="P228" s="874"/>
      <c r="Q228" s="874"/>
      <c r="R228" s="874"/>
      <c r="S228" s="874"/>
      <c r="T228" s="874"/>
      <c r="U228" s="874"/>
      <c r="V228" s="874"/>
      <c r="W228" s="874"/>
      <c r="X228" s="874"/>
      <c r="Y228" s="874"/>
      <c r="Z228" s="874"/>
      <c r="AA228" s="874"/>
      <c r="AB228" s="874"/>
      <c r="AC228" s="874"/>
      <c r="AD228" s="874"/>
      <c r="AE228" s="874"/>
      <c r="AF228" s="874"/>
      <c r="AG228" s="874"/>
      <c r="AH228" s="874"/>
      <c r="AI228" s="874"/>
      <c r="AJ228" s="86"/>
      <c r="AK228" s="86"/>
      <c r="AL228" s="86"/>
      <c r="AM228" s="86"/>
      <c r="AN228" s="86"/>
      <c r="AO228" s="86"/>
      <c r="AP228" s="86"/>
      <c r="AQ228" s="86"/>
      <c r="AR228" s="86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807">
        <f>CX228*CR228/100</f>
        <v>350</v>
      </c>
      <c r="BH228" s="807"/>
      <c r="BI228" s="807"/>
      <c r="BJ228" s="807"/>
      <c r="BK228" s="807"/>
      <c r="BL228" s="807"/>
      <c r="BM228" s="807"/>
      <c r="BN228" s="807"/>
      <c r="BO228" s="807"/>
      <c r="BP228" s="177"/>
      <c r="BQ228" s="177"/>
      <c r="BR228" s="177"/>
      <c r="BS228" s="177"/>
      <c r="BT228" s="807">
        <f>DG228*CR228/100</f>
        <v>600</v>
      </c>
      <c r="BU228" s="807"/>
      <c r="BV228" s="807"/>
      <c r="BW228" s="807"/>
      <c r="BX228" s="807"/>
      <c r="BY228" s="807"/>
      <c r="BZ228" s="807"/>
      <c r="CA228" s="807"/>
      <c r="CB228" s="807"/>
      <c r="CC228" s="177"/>
      <c r="CD228" s="180"/>
      <c r="CE228" s="177"/>
      <c r="CF228" s="177"/>
      <c r="CG228" s="807">
        <f>BG228+BT228</f>
        <v>950</v>
      </c>
      <c r="CH228" s="807"/>
      <c r="CI228" s="807"/>
      <c r="CJ228" s="807"/>
      <c r="CK228" s="807"/>
      <c r="CL228" s="807"/>
      <c r="CM228" s="807"/>
      <c r="CN228" s="807"/>
      <c r="CO228" s="807"/>
      <c r="CP228" s="177"/>
      <c r="CQ228" s="662"/>
      <c r="CR228" s="974">
        <v>10</v>
      </c>
      <c r="CS228" s="975"/>
      <c r="CT228" s="975"/>
      <c r="CU228" s="826" t="s">
        <v>86</v>
      </c>
      <c r="CV228" s="826"/>
      <c r="CW228" s="649"/>
      <c r="CX228" s="972">
        <f>BG217</f>
        <v>3500</v>
      </c>
      <c r="CY228" s="972"/>
      <c r="CZ228" s="972"/>
      <c r="DA228" s="972"/>
      <c r="DB228" s="972"/>
      <c r="DC228" s="972"/>
      <c r="DD228" s="972"/>
      <c r="DE228" s="972"/>
      <c r="DF228" s="972"/>
      <c r="DG228" s="972">
        <f>BT217</f>
        <v>6000</v>
      </c>
      <c r="DH228" s="972"/>
      <c r="DI228" s="972"/>
      <c r="DJ228" s="972"/>
      <c r="DK228" s="972"/>
      <c r="DL228" s="972"/>
      <c r="DM228" s="972"/>
      <c r="DN228" s="972"/>
      <c r="DO228" s="973"/>
      <c r="DP228" s="29"/>
      <c r="DQ228" s="179"/>
      <c r="DR228" s="179"/>
      <c r="DS228" s="17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83"/>
      <c r="FW228" s="283"/>
      <c r="FX228" s="283"/>
      <c r="FY228" s="283"/>
      <c r="FZ228" s="283"/>
      <c r="GA228" s="283"/>
      <c r="GB228" s="283"/>
      <c r="GC228" s="101"/>
      <c r="GD228" s="62"/>
      <c r="GE228" s="29"/>
      <c r="GF228" s="29"/>
      <c r="GG228" s="29"/>
      <c r="GH228" s="29"/>
      <c r="GI228" s="29"/>
      <c r="GJ228" s="29"/>
      <c r="GK228" s="286"/>
      <c r="GL228" s="148"/>
      <c r="GM228" s="250"/>
      <c r="GN228" s="65"/>
      <c r="GO228" s="65"/>
      <c r="GP228" s="69"/>
      <c r="GQ228" s="69"/>
      <c r="GR228" s="69"/>
      <c r="GS228" s="69"/>
      <c r="GT228" s="66"/>
      <c r="GU228" s="13"/>
      <c r="GV228" s="230"/>
    </row>
    <row r="229" spans="1:204" ht="15" hidden="1">
      <c r="A229" s="147"/>
      <c r="B229" s="149"/>
      <c r="C229" s="29"/>
      <c r="D229" s="29"/>
      <c r="E229" s="873" t="s">
        <v>44</v>
      </c>
      <c r="F229" s="874"/>
      <c r="G229" s="874"/>
      <c r="H229" s="874"/>
      <c r="I229" s="874"/>
      <c r="J229" s="874"/>
      <c r="K229" s="874"/>
      <c r="L229" s="874"/>
      <c r="M229" s="874"/>
      <c r="N229" s="874"/>
      <c r="O229" s="874"/>
      <c r="P229" s="874"/>
      <c r="Q229" s="874"/>
      <c r="R229" s="874"/>
      <c r="S229" s="874"/>
      <c r="T229" s="874"/>
      <c r="U229" s="874"/>
      <c r="V229" s="874"/>
      <c r="W229" s="874"/>
      <c r="X229" s="874"/>
      <c r="Y229" s="874"/>
      <c r="Z229" s="874"/>
      <c r="AA229" s="874"/>
      <c r="AB229" s="874"/>
      <c r="AC229" s="874"/>
      <c r="AD229" s="874"/>
      <c r="AE229" s="874"/>
      <c r="AF229" s="874"/>
      <c r="AG229" s="874"/>
      <c r="AH229" s="874"/>
      <c r="AI229" s="874"/>
      <c r="AJ229" s="86"/>
      <c r="AK229" s="86"/>
      <c r="AL229" s="86"/>
      <c r="AM229" s="86"/>
      <c r="AN229" s="86"/>
      <c r="AO229" s="86"/>
      <c r="AP229" s="86"/>
      <c r="AQ229" s="86"/>
      <c r="AR229" s="86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807">
        <f>CX229*CR229/100</f>
        <v>1400</v>
      </c>
      <c r="BH229" s="807"/>
      <c r="BI229" s="807"/>
      <c r="BJ229" s="807"/>
      <c r="BK229" s="807"/>
      <c r="BL229" s="807"/>
      <c r="BM229" s="807"/>
      <c r="BN229" s="807"/>
      <c r="BO229" s="807"/>
      <c r="BP229" s="177"/>
      <c r="BQ229" s="177"/>
      <c r="BR229" s="177"/>
      <c r="BS229" s="177"/>
      <c r="BT229" s="807">
        <f>DG229*CR229/100</f>
        <v>2400</v>
      </c>
      <c r="BU229" s="807"/>
      <c r="BV229" s="807"/>
      <c r="BW229" s="807"/>
      <c r="BX229" s="807"/>
      <c r="BY229" s="807"/>
      <c r="BZ229" s="807"/>
      <c r="CA229" s="807"/>
      <c r="CB229" s="807"/>
      <c r="CC229" s="177"/>
      <c r="CD229" s="180"/>
      <c r="CE229" s="177"/>
      <c r="CF229" s="177"/>
      <c r="CG229" s="807">
        <f>BG229+BT229</f>
        <v>3800</v>
      </c>
      <c r="CH229" s="807"/>
      <c r="CI229" s="807"/>
      <c r="CJ229" s="807"/>
      <c r="CK229" s="807"/>
      <c r="CL229" s="807"/>
      <c r="CM229" s="807"/>
      <c r="CN229" s="807"/>
      <c r="CO229" s="807"/>
      <c r="CP229" s="177"/>
      <c r="CQ229" s="662"/>
      <c r="CR229" s="974">
        <v>40</v>
      </c>
      <c r="CS229" s="975"/>
      <c r="CT229" s="975"/>
      <c r="CU229" s="826" t="s">
        <v>86</v>
      </c>
      <c r="CV229" s="826"/>
      <c r="CW229" s="649"/>
      <c r="CX229" s="972">
        <f>BG217</f>
        <v>3500</v>
      </c>
      <c r="CY229" s="972"/>
      <c r="CZ229" s="972"/>
      <c r="DA229" s="972"/>
      <c r="DB229" s="972"/>
      <c r="DC229" s="972"/>
      <c r="DD229" s="972"/>
      <c r="DE229" s="972"/>
      <c r="DF229" s="972"/>
      <c r="DG229" s="972">
        <f>BT217</f>
        <v>6000</v>
      </c>
      <c r="DH229" s="972"/>
      <c r="DI229" s="972"/>
      <c r="DJ229" s="972"/>
      <c r="DK229" s="972"/>
      <c r="DL229" s="972"/>
      <c r="DM229" s="972"/>
      <c r="DN229" s="972"/>
      <c r="DO229" s="973"/>
      <c r="DP229" s="29"/>
      <c r="DQ229" s="179"/>
      <c r="DR229" s="179"/>
      <c r="DS229" s="17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83"/>
      <c r="FW229" s="283"/>
      <c r="FX229" s="283"/>
      <c r="FY229" s="283"/>
      <c r="FZ229" s="283"/>
      <c r="GA229" s="283"/>
      <c r="GB229" s="283"/>
      <c r="GC229" s="101"/>
      <c r="GD229" s="62"/>
      <c r="GE229" s="29"/>
      <c r="GF229" s="29"/>
      <c r="GG229" s="29"/>
      <c r="GH229" s="29"/>
      <c r="GI229" s="29"/>
      <c r="GJ229" s="29"/>
      <c r="GK229" s="286"/>
      <c r="GL229" s="148"/>
      <c r="GM229" s="250"/>
      <c r="GN229" s="65"/>
      <c r="GO229" s="65"/>
      <c r="GP229" s="69"/>
      <c r="GQ229" s="69"/>
      <c r="GR229" s="69"/>
      <c r="GS229" s="69"/>
      <c r="GT229" s="66"/>
      <c r="GU229" s="13"/>
      <c r="GV229" s="230"/>
    </row>
    <row r="230" spans="1:204" ht="15" hidden="1">
      <c r="A230" s="147"/>
      <c r="B230" s="149"/>
      <c r="C230" s="29"/>
      <c r="D230" s="29"/>
      <c r="E230" s="873" t="s">
        <v>65</v>
      </c>
      <c r="F230" s="874"/>
      <c r="G230" s="874"/>
      <c r="H230" s="874"/>
      <c r="I230" s="874"/>
      <c r="J230" s="874"/>
      <c r="K230" s="874"/>
      <c r="L230" s="874"/>
      <c r="M230" s="874"/>
      <c r="N230" s="874"/>
      <c r="O230" s="874"/>
      <c r="P230" s="874"/>
      <c r="Q230" s="874"/>
      <c r="R230" s="874"/>
      <c r="S230" s="874"/>
      <c r="T230" s="874"/>
      <c r="U230" s="874"/>
      <c r="V230" s="874"/>
      <c r="W230" s="874"/>
      <c r="X230" s="874"/>
      <c r="Y230" s="874"/>
      <c r="Z230" s="874"/>
      <c r="AA230" s="874"/>
      <c r="AB230" s="874"/>
      <c r="AC230" s="874"/>
      <c r="AD230" s="874"/>
      <c r="AE230" s="874"/>
      <c r="AF230" s="874"/>
      <c r="AG230" s="874"/>
      <c r="AH230" s="874"/>
      <c r="AI230" s="874"/>
      <c r="AJ230" s="874"/>
      <c r="AK230" s="874"/>
      <c r="AL230" s="874"/>
      <c r="AM230" s="874"/>
      <c r="AN230" s="874"/>
      <c r="AO230" s="874"/>
      <c r="AP230" s="874"/>
      <c r="AQ230" s="874"/>
      <c r="AR230" s="874"/>
      <c r="AS230" s="874"/>
      <c r="AT230" s="874"/>
      <c r="AU230" s="176"/>
      <c r="AV230" s="176"/>
      <c r="AW230" s="176"/>
      <c r="AX230" s="176"/>
      <c r="AY230" s="176"/>
      <c r="AZ230" s="176"/>
      <c r="BA230" s="176"/>
      <c r="BB230" s="176"/>
      <c r="BC230" s="176"/>
      <c r="BD230" s="176"/>
      <c r="BE230" s="176"/>
      <c r="BF230" s="37"/>
      <c r="BG230" s="807">
        <f>CX230*CR230/100</f>
        <v>350</v>
      </c>
      <c r="BH230" s="807"/>
      <c r="BI230" s="807"/>
      <c r="BJ230" s="807"/>
      <c r="BK230" s="807"/>
      <c r="BL230" s="807"/>
      <c r="BM230" s="807"/>
      <c r="BN230" s="807"/>
      <c r="BO230" s="807"/>
      <c r="BP230" s="177"/>
      <c r="BQ230" s="177"/>
      <c r="BR230" s="177"/>
      <c r="BS230" s="177"/>
      <c r="BT230" s="807">
        <f>DG230*CR230/100</f>
        <v>600</v>
      </c>
      <c r="BU230" s="807"/>
      <c r="BV230" s="807"/>
      <c r="BW230" s="807"/>
      <c r="BX230" s="807"/>
      <c r="BY230" s="807"/>
      <c r="BZ230" s="807"/>
      <c r="CA230" s="807"/>
      <c r="CB230" s="807"/>
      <c r="CC230" s="177"/>
      <c r="CD230" s="180"/>
      <c r="CE230" s="177"/>
      <c r="CF230" s="177"/>
      <c r="CG230" s="807">
        <f>BG230+BT230</f>
        <v>950</v>
      </c>
      <c r="CH230" s="807"/>
      <c r="CI230" s="807"/>
      <c r="CJ230" s="807"/>
      <c r="CK230" s="807"/>
      <c r="CL230" s="807"/>
      <c r="CM230" s="807"/>
      <c r="CN230" s="807"/>
      <c r="CO230" s="807"/>
      <c r="CP230" s="177"/>
      <c r="CQ230" s="662"/>
      <c r="CR230" s="974">
        <v>10</v>
      </c>
      <c r="CS230" s="975"/>
      <c r="CT230" s="975"/>
      <c r="CU230" s="826" t="s">
        <v>86</v>
      </c>
      <c r="CV230" s="826"/>
      <c r="CW230" s="649"/>
      <c r="CX230" s="972">
        <f>BG217</f>
        <v>3500</v>
      </c>
      <c r="CY230" s="972"/>
      <c r="CZ230" s="972"/>
      <c r="DA230" s="972"/>
      <c r="DB230" s="972"/>
      <c r="DC230" s="972"/>
      <c r="DD230" s="972"/>
      <c r="DE230" s="972"/>
      <c r="DF230" s="972"/>
      <c r="DG230" s="972">
        <f>BT217</f>
        <v>6000</v>
      </c>
      <c r="DH230" s="972"/>
      <c r="DI230" s="972"/>
      <c r="DJ230" s="972"/>
      <c r="DK230" s="972"/>
      <c r="DL230" s="972"/>
      <c r="DM230" s="972"/>
      <c r="DN230" s="972"/>
      <c r="DO230" s="973"/>
      <c r="DP230" s="29"/>
      <c r="DQ230" s="179"/>
      <c r="DR230" s="179"/>
      <c r="DS230" s="17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83"/>
      <c r="GB230" s="283"/>
      <c r="GC230" s="101"/>
      <c r="GD230" s="62"/>
      <c r="GE230" s="29"/>
      <c r="GF230" s="29"/>
      <c r="GG230" s="29"/>
      <c r="GH230" s="29"/>
      <c r="GI230" s="29"/>
      <c r="GJ230" s="29"/>
      <c r="GK230" s="286"/>
      <c r="GL230" s="148"/>
      <c r="GM230" s="250"/>
      <c r="GN230" s="65"/>
      <c r="GO230" s="65"/>
      <c r="GP230" s="69"/>
      <c r="GQ230" s="69"/>
      <c r="GR230" s="69"/>
      <c r="GS230" s="69"/>
      <c r="GT230" s="66"/>
      <c r="GU230" s="13"/>
      <c r="GV230" s="230"/>
    </row>
    <row r="231" spans="1:204" ht="15.75" customHeight="1" hidden="1">
      <c r="A231" s="147"/>
      <c r="B231" s="149"/>
      <c r="C231" s="29"/>
      <c r="D231" s="29"/>
      <c r="E231" s="1038" t="s">
        <v>118</v>
      </c>
      <c r="F231" s="1039"/>
      <c r="G231" s="1039"/>
      <c r="H231" s="1039"/>
      <c r="I231" s="1039"/>
      <c r="J231" s="1039"/>
      <c r="K231" s="1039"/>
      <c r="L231" s="1039"/>
      <c r="M231" s="1039"/>
      <c r="N231" s="1039"/>
      <c r="O231" s="1039"/>
      <c r="P231" s="1039"/>
      <c r="Q231" s="1039"/>
      <c r="R231" s="1039"/>
      <c r="S231" s="1039"/>
      <c r="T231" s="1039"/>
      <c r="U231" s="1039"/>
      <c r="V231" s="1039"/>
      <c r="W231" s="1039"/>
      <c r="X231" s="1039"/>
      <c r="Y231" s="1039"/>
      <c r="Z231" s="1039"/>
      <c r="AA231" s="1039"/>
      <c r="AB231" s="1039"/>
      <c r="AC231" s="1039"/>
      <c r="AD231" s="1039"/>
      <c r="AE231" s="1039"/>
      <c r="AF231" s="1039"/>
      <c r="AG231" s="1039"/>
      <c r="AH231" s="1039"/>
      <c r="AI231" s="1039"/>
      <c r="AJ231" s="1039"/>
      <c r="AK231" s="1039"/>
      <c r="AL231" s="1039"/>
      <c r="AM231" s="1039"/>
      <c r="AN231" s="1039"/>
      <c r="AO231" s="1039"/>
      <c r="AP231" s="1039"/>
      <c r="AQ231" s="1039"/>
      <c r="AR231" s="1039"/>
      <c r="AS231" s="884" t="s">
        <v>29</v>
      </c>
      <c r="AT231" s="884"/>
      <c r="AU231" s="884"/>
      <c r="AV231" s="884"/>
      <c r="AW231" s="884"/>
      <c r="AX231" s="884"/>
      <c r="AY231" s="884"/>
      <c r="AZ231" s="884"/>
      <c r="BA231" s="884"/>
      <c r="BB231" s="884"/>
      <c r="BC231" s="884"/>
      <c r="BD231" s="28"/>
      <c r="BE231" s="407"/>
      <c r="BF231" s="407"/>
      <c r="BG231" s="1045">
        <f>SUM(BG226:BO230)</f>
        <v>3500</v>
      </c>
      <c r="BH231" s="1045"/>
      <c r="BI231" s="1045"/>
      <c r="BJ231" s="1045"/>
      <c r="BK231" s="1045"/>
      <c r="BL231" s="1045"/>
      <c r="BM231" s="1045"/>
      <c r="BN231" s="1045"/>
      <c r="BO231" s="1045"/>
      <c r="BP231" s="326"/>
      <c r="BQ231" s="326"/>
      <c r="BR231" s="326"/>
      <c r="BS231" s="326"/>
      <c r="BT231" s="1045">
        <f>SUM(BT226:CB230)</f>
        <v>6000</v>
      </c>
      <c r="BU231" s="1045"/>
      <c r="BV231" s="1045"/>
      <c r="BW231" s="1045"/>
      <c r="BX231" s="1045"/>
      <c r="BY231" s="1045"/>
      <c r="BZ231" s="1045"/>
      <c r="CA231" s="1045"/>
      <c r="CB231" s="1045"/>
      <c r="CC231" s="326"/>
      <c r="CD231" s="326"/>
      <c r="CE231" s="326"/>
      <c r="CF231" s="326"/>
      <c r="CG231" s="1045">
        <f>SUM(CG226:CO230)</f>
        <v>9500</v>
      </c>
      <c r="CH231" s="1045"/>
      <c r="CI231" s="1045"/>
      <c r="CJ231" s="1045"/>
      <c r="CK231" s="1045"/>
      <c r="CL231" s="1045"/>
      <c r="CM231" s="1045"/>
      <c r="CN231" s="1045"/>
      <c r="CO231" s="1045"/>
      <c r="CP231" s="326"/>
      <c r="CQ231" s="663"/>
      <c r="CR231" s="664"/>
      <c r="CS231" s="665"/>
      <c r="CT231" s="666"/>
      <c r="CU231" s="666"/>
      <c r="CV231" s="666"/>
      <c r="CW231" s="666"/>
      <c r="CX231" s="666"/>
      <c r="CY231" s="666"/>
      <c r="CZ231" s="666"/>
      <c r="DA231" s="666"/>
      <c r="DB231" s="666"/>
      <c r="DC231" s="666"/>
      <c r="DD231" s="666"/>
      <c r="DE231" s="666"/>
      <c r="DF231" s="666"/>
      <c r="DG231" s="666"/>
      <c r="DH231" s="666"/>
      <c r="DI231" s="666"/>
      <c r="DJ231" s="666"/>
      <c r="DK231" s="666"/>
      <c r="DL231" s="666"/>
      <c r="DM231" s="666"/>
      <c r="DN231" s="666"/>
      <c r="DO231" s="667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83"/>
      <c r="GB231" s="283"/>
      <c r="GC231" s="101"/>
      <c r="GD231" s="62"/>
      <c r="GE231" s="29"/>
      <c r="GF231" s="29"/>
      <c r="GG231" s="29"/>
      <c r="GH231" s="29"/>
      <c r="GI231" s="29"/>
      <c r="GJ231" s="29"/>
      <c r="GK231" s="286"/>
      <c r="GL231" s="148"/>
      <c r="GM231" s="250"/>
      <c r="GN231" s="65"/>
      <c r="GO231" s="65"/>
      <c r="GP231" s="69"/>
      <c r="GQ231" s="69"/>
      <c r="GR231" s="69"/>
      <c r="GS231" s="69"/>
      <c r="GT231" s="66"/>
      <c r="GU231" s="13"/>
      <c r="GV231" s="230"/>
    </row>
    <row r="232" spans="1:204" ht="15.75" customHeight="1" hidden="1">
      <c r="A232" s="147"/>
      <c r="B232" s="149"/>
      <c r="C232" s="29"/>
      <c r="D232" s="29"/>
      <c r="E232" s="717"/>
      <c r="F232" s="718"/>
      <c r="G232" s="873" t="s">
        <v>160</v>
      </c>
      <c r="H232" s="874"/>
      <c r="I232" s="874"/>
      <c r="J232" s="874"/>
      <c r="K232" s="874"/>
      <c r="L232" s="874"/>
      <c r="M232" s="874"/>
      <c r="N232" s="874"/>
      <c r="O232" s="874"/>
      <c r="P232" s="874"/>
      <c r="Q232" s="874"/>
      <c r="R232" s="874"/>
      <c r="S232" s="874"/>
      <c r="T232" s="874"/>
      <c r="U232" s="874"/>
      <c r="V232" s="874"/>
      <c r="W232" s="874"/>
      <c r="X232" s="874"/>
      <c r="Y232" s="874"/>
      <c r="Z232" s="874"/>
      <c r="AA232" s="874"/>
      <c r="AB232" s="874"/>
      <c r="AC232" s="874"/>
      <c r="AD232" s="874"/>
      <c r="AE232" s="874"/>
      <c r="AF232" s="874"/>
      <c r="AG232" s="874"/>
      <c r="AH232" s="874"/>
      <c r="AI232" s="874"/>
      <c r="AJ232" s="874"/>
      <c r="AK232" s="874"/>
      <c r="AL232" s="718"/>
      <c r="AM232" s="718"/>
      <c r="AN232" s="718"/>
      <c r="AO232" s="718"/>
      <c r="AP232" s="718"/>
      <c r="AQ232" s="718"/>
      <c r="AR232" s="718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28"/>
      <c r="BE232" s="407"/>
      <c r="BF232" s="407"/>
      <c r="BG232" s="326"/>
      <c r="BH232" s="807">
        <f>CG65*10/100</f>
        <v>700</v>
      </c>
      <c r="BI232" s="807"/>
      <c r="BJ232" s="807"/>
      <c r="BK232" s="807"/>
      <c r="BL232" s="807"/>
      <c r="BM232" s="807"/>
      <c r="BN232" s="807"/>
      <c r="BO232" s="807"/>
      <c r="BP232" s="807"/>
      <c r="BQ232" s="326"/>
      <c r="BR232" s="326"/>
      <c r="BS232" s="326"/>
      <c r="BT232" s="326"/>
      <c r="BU232" s="326"/>
      <c r="BV232" s="807">
        <f>((BF56+BO56)-CG50)*10/100</f>
        <v>1200</v>
      </c>
      <c r="BW232" s="807"/>
      <c r="BX232" s="807"/>
      <c r="BY232" s="807"/>
      <c r="BZ232" s="807">
        <f>(BF56-CG50)*10/100</f>
        <v>700</v>
      </c>
      <c r="CA232" s="807"/>
      <c r="CB232" s="807"/>
      <c r="CC232" s="807"/>
      <c r="CD232" s="326"/>
      <c r="CE232" s="326"/>
      <c r="CF232" s="326"/>
      <c r="CG232" s="326"/>
      <c r="CH232" s="326"/>
      <c r="CI232" s="807">
        <f>BH232+BV232</f>
        <v>1900</v>
      </c>
      <c r="CJ232" s="807"/>
      <c r="CK232" s="807"/>
      <c r="CL232" s="807"/>
      <c r="CM232" s="807"/>
      <c r="CN232" s="807"/>
      <c r="CO232" s="807"/>
      <c r="CP232" s="326"/>
      <c r="CQ232" s="663"/>
      <c r="CR232" s="719"/>
      <c r="CS232" s="649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83"/>
      <c r="GB232" s="283"/>
      <c r="GC232" s="101"/>
      <c r="GD232" s="62"/>
      <c r="GE232" s="29"/>
      <c r="GF232" s="29"/>
      <c r="GG232" s="29"/>
      <c r="GH232" s="29"/>
      <c r="GI232" s="29"/>
      <c r="GJ232" s="29"/>
      <c r="GK232" s="286"/>
      <c r="GL232" s="148"/>
      <c r="GM232" s="250"/>
      <c r="GN232" s="65"/>
      <c r="GO232" s="65"/>
      <c r="GP232" s="69"/>
      <c r="GQ232" s="69"/>
      <c r="GR232" s="69"/>
      <c r="GS232" s="69"/>
      <c r="GT232" s="66"/>
      <c r="GU232" s="13"/>
      <c r="GV232" s="230"/>
    </row>
    <row r="233" spans="1:204" ht="15" hidden="1">
      <c r="A233" s="147"/>
      <c r="B233" s="149"/>
      <c r="C233" s="29"/>
      <c r="D233" s="29"/>
      <c r="E233" s="895" t="s">
        <v>30</v>
      </c>
      <c r="F233" s="896"/>
      <c r="G233" s="896"/>
      <c r="H233" s="896"/>
      <c r="I233" s="896"/>
      <c r="J233" s="896"/>
      <c r="K233" s="896"/>
      <c r="L233" s="896"/>
      <c r="M233" s="896"/>
      <c r="N233" s="896"/>
      <c r="O233" s="896"/>
      <c r="P233" s="896"/>
      <c r="Q233" s="896"/>
      <c r="R233" s="896"/>
      <c r="S233" s="896"/>
      <c r="T233" s="896"/>
      <c r="U233" s="896"/>
      <c r="V233" s="896"/>
      <c r="W233" s="896"/>
      <c r="X233" s="896"/>
      <c r="Y233" s="896"/>
      <c r="Z233" s="896"/>
      <c r="AA233" s="896"/>
      <c r="AB233" s="896"/>
      <c r="AC233" s="896"/>
      <c r="AD233" s="896"/>
      <c r="AE233" s="896"/>
      <c r="AF233" s="896"/>
      <c r="AG233" s="896"/>
      <c r="AH233" s="896"/>
      <c r="AI233" s="896"/>
      <c r="AJ233" s="896"/>
      <c r="AK233" s="318"/>
      <c r="AL233" s="318"/>
      <c r="AM233" s="318"/>
      <c r="AN233" s="318"/>
      <c r="AO233" s="318"/>
      <c r="AP233" s="318"/>
      <c r="AQ233" s="318"/>
      <c r="AR233" s="318"/>
      <c r="AS233" s="232"/>
      <c r="AT233" s="232"/>
      <c r="AU233" s="232"/>
      <c r="AV233" s="232"/>
      <c r="AW233" s="232"/>
      <c r="AX233" s="232"/>
      <c r="AY233" s="232"/>
      <c r="AZ233" s="232"/>
      <c r="BA233" s="232"/>
      <c r="BB233" s="232"/>
      <c r="BC233" s="232"/>
      <c r="BD233" s="111"/>
      <c r="BE233" s="111"/>
      <c r="BF233" s="111"/>
      <c r="BG233" s="807">
        <f>BF65-BG231-BH232</f>
        <v>-700</v>
      </c>
      <c r="BH233" s="807"/>
      <c r="BI233" s="807"/>
      <c r="BJ233" s="807"/>
      <c r="BK233" s="807"/>
      <c r="BL233" s="807"/>
      <c r="BM233" s="807"/>
      <c r="BN233" s="807"/>
      <c r="BO233" s="807"/>
      <c r="BP233" s="177"/>
      <c r="BQ233" s="177"/>
      <c r="BR233" s="177"/>
      <c r="BS233" s="177"/>
      <c r="BT233" s="807">
        <f>CG73-BG231-BH232-BG233-BT231-BV232</f>
        <v>6400</v>
      </c>
      <c r="BU233" s="807"/>
      <c r="BV233" s="807"/>
      <c r="BW233" s="807"/>
      <c r="BX233" s="807"/>
      <c r="BY233" s="807"/>
      <c r="BZ233" s="807"/>
      <c r="CA233" s="807"/>
      <c r="CB233" s="807"/>
      <c r="CC233" s="177"/>
      <c r="CD233" s="180"/>
      <c r="CE233" s="177"/>
      <c r="CF233" s="177"/>
      <c r="CG233" s="807">
        <f>BG233+BT233</f>
        <v>5700</v>
      </c>
      <c r="CH233" s="807"/>
      <c r="CI233" s="807"/>
      <c r="CJ233" s="807"/>
      <c r="CK233" s="807"/>
      <c r="CL233" s="807"/>
      <c r="CM233" s="807"/>
      <c r="CN233" s="807"/>
      <c r="CO233" s="807"/>
      <c r="CP233" s="177"/>
      <c r="CQ233" s="668"/>
      <c r="CR233" s="122"/>
      <c r="CS233" s="122"/>
      <c r="CT233" s="87"/>
      <c r="CU233" s="87"/>
      <c r="CV233" s="87"/>
      <c r="CW233" s="87"/>
      <c r="CX233" s="87"/>
      <c r="CY233" s="87"/>
      <c r="CZ233" s="87"/>
      <c r="DA233" s="87"/>
      <c r="DB233" s="87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83"/>
      <c r="GB233" s="283"/>
      <c r="GC233" s="101"/>
      <c r="GD233" s="62"/>
      <c r="GE233" s="29"/>
      <c r="GF233" s="29"/>
      <c r="GG233" s="29"/>
      <c r="GH233" s="29"/>
      <c r="GI233" s="29"/>
      <c r="GJ233" s="29"/>
      <c r="GK233" s="286"/>
      <c r="GL233" s="148"/>
      <c r="GM233" s="250"/>
      <c r="GN233" s="65"/>
      <c r="GO233" s="65"/>
      <c r="GP233" s="69"/>
      <c r="GQ233" s="69"/>
      <c r="GR233" s="69"/>
      <c r="GS233" s="69"/>
      <c r="GT233" s="66"/>
      <c r="GU233" s="13"/>
      <c r="GV233" s="230"/>
    </row>
    <row r="234" spans="1:204" ht="15" customHeight="1" hidden="1">
      <c r="A234" s="147"/>
      <c r="B234" s="149"/>
      <c r="C234" s="29"/>
      <c r="D234" s="29"/>
      <c r="E234" s="197"/>
      <c r="F234" s="1058"/>
      <c r="G234" s="1058"/>
      <c r="H234" s="1058"/>
      <c r="I234" s="1058"/>
      <c r="J234" s="1058"/>
      <c r="K234" s="1058"/>
      <c r="L234" s="1058"/>
      <c r="M234" s="1058"/>
      <c r="N234" s="1058"/>
      <c r="O234" s="1058"/>
      <c r="P234" s="1058"/>
      <c r="Q234" s="1058"/>
      <c r="R234" s="1058"/>
      <c r="S234" s="1058"/>
      <c r="T234" s="1058"/>
      <c r="U234" s="1058"/>
      <c r="V234" s="1058"/>
      <c r="W234" s="1058"/>
      <c r="X234" s="1058"/>
      <c r="Y234" s="1058"/>
      <c r="Z234" s="1058"/>
      <c r="AA234" s="1058"/>
      <c r="AB234" s="1058"/>
      <c r="AC234" s="1058"/>
      <c r="AD234" s="1058"/>
      <c r="AE234" s="1058"/>
      <c r="AF234" s="1058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 s="1034" t="s">
        <v>8</v>
      </c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275"/>
      <c r="BE234" s="201"/>
      <c r="BF234" s="201"/>
      <c r="BG234" s="983">
        <f>BG231+BH232+BG233</f>
        <v>3500</v>
      </c>
      <c r="BH234" s="983"/>
      <c r="BI234" s="983"/>
      <c r="BJ234" s="983"/>
      <c r="BK234" s="983"/>
      <c r="BL234" s="983"/>
      <c r="BM234" s="983"/>
      <c r="BN234" s="983"/>
      <c r="BO234" s="983"/>
      <c r="BP234" s="325"/>
      <c r="BQ234" s="325"/>
      <c r="BR234" s="325"/>
      <c r="BS234" s="325"/>
      <c r="BT234" s="983">
        <f>BV232+BT233</f>
        <v>7600</v>
      </c>
      <c r="BU234" s="983"/>
      <c r="BV234" s="983"/>
      <c r="BW234" s="983"/>
      <c r="BX234" s="983"/>
      <c r="BY234" s="983"/>
      <c r="BZ234" s="983"/>
      <c r="CA234" s="983"/>
      <c r="CB234" s="983"/>
      <c r="CC234" s="325"/>
      <c r="CD234" s="325"/>
      <c r="CE234" s="325"/>
      <c r="CF234" s="325"/>
      <c r="CG234" s="983">
        <f>CG231+CG233</f>
        <v>15200</v>
      </c>
      <c r="CH234" s="983"/>
      <c r="CI234" s="983"/>
      <c r="CJ234" s="983"/>
      <c r="CK234" s="983"/>
      <c r="CL234" s="983"/>
      <c r="CM234" s="983"/>
      <c r="CN234" s="983"/>
      <c r="CO234" s="983"/>
      <c r="CP234" s="325"/>
      <c r="CQ234" s="183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23"/>
      <c r="DH234" s="23"/>
      <c r="DI234" s="23"/>
      <c r="DJ234" s="23"/>
      <c r="DK234" s="23"/>
      <c r="DL234" s="23"/>
      <c r="DM234" s="23"/>
      <c r="DN234" s="23"/>
      <c r="DO234" s="23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83"/>
      <c r="GB234" s="283"/>
      <c r="GC234" s="101"/>
      <c r="GD234" s="62"/>
      <c r="GE234" s="29"/>
      <c r="GF234" s="29"/>
      <c r="GG234" s="29"/>
      <c r="GH234" s="29"/>
      <c r="GI234" s="29"/>
      <c r="GJ234" s="29"/>
      <c r="GK234" s="286"/>
      <c r="GL234" s="148"/>
      <c r="GM234" s="250"/>
      <c r="GN234" s="65"/>
      <c r="GO234" s="65"/>
      <c r="GP234" s="69"/>
      <c r="GQ234" s="69"/>
      <c r="GR234" s="69"/>
      <c r="GS234" s="69"/>
      <c r="GT234" s="66"/>
      <c r="GU234" s="13"/>
      <c r="GV234" s="230"/>
    </row>
    <row r="235" spans="1:204" ht="15" hidden="1">
      <c r="A235" s="147"/>
      <c r="B235" s="149"/>
      <c r="C235" s="29"/>
      <c r="D235" s="29"/>
      <c r="E235" s="25"/>
      <c r="F235" s="181"/>
      <c r="G235" s="181"/>
      <c r="H235" s="181"/>
      <c r="I235" s="181"/>
      <c r="J235" s="181"/>
      <c r="K235" s="181"/>
      <c r="L235" s="181"/>
      <c r="M235" s="181"/>
      <c r="N235" s="181"/>
      <c r="O235" s="181"/>
      <c r="P235" s="181"/>
      <c r="Q235" s="181"/>
      <c r="R235" s="181"/>
      <c r="S235" s="181"/>
      <c r="T235" s="181"/>
      <c r="U235" s="181"/>
      <c r="V235" s="181"/>
      <c r="W235" s="181"/>
      <c r="X235" s="181"/>
      <c r="Y235" s="181"/>
      <c r="Z235" s="181"/>
      <c r="AA235" s="181"/>
      <c r="AB235" s="181"/>
      <c r="AC235" s="181"/>
      <c r="AD235" s="181"/>
      <c r="AE235" s="181"/>
      <c r="AF235" s="181"/>
      <c r="AG235" s="25"/>
      <c r="AH235" s="25"/>
      <c r="AI235" s="25"/>
      <c r="AJ235" s="194"/>
      <c r="AK235" s="194"/>
      <c r="AL235" s="194"/>
      <c r="AM235" s="194"/>
      <c r="AN235" s="194"/>
      <c r="AO235" s="194"/>
      <c r="AP235" s="194"/>
      <c r="AQ235" s="194"/>
      <c r="AR235" s="194"/>
      <c r="AS235" s="194"/>
      <c r="AT235" s="195"/>
      <c r="AU235" s="195"/>
      <c r="AV235" s="408"/>
      <c r="AW235" s="408"/>
      <c r="AX235" s="408"/>
      <c r="AY235" s="408"/>
      <c r="AZ235" s="408"/>
      <c r="BA235" s="408"/>
      <c r="BB235" s="408"/>
      <c r="BC235" s="408"/>
      <c r="BD235" s="408"/>
      <c r="BE235" s="408"/>
      <c r="BF235" s="408"/>
      <c r="BG235" s="408"/>
      <c r="BH235" s="408"/>
      <c r="BI235" s="408"/>
      <c r="BJ235" s="408"/>
      <c r="BK235" s="408"/>
      <c r="BL235" s="408"/>
      <c r="BM235" s="408"/>
      <c r="BN235" s="408"/>
      <c r="BO235" s="408"/>
      <c r="BP235" s="408"/>
      <c r="BQ235" s="408"/>
      <c r="BR235" s="408"/>
      <c r="BS235" s="408"/>
      <c r="BT235" s="408"/>
      <c r="BU235" s="408"/>
      <c r="BV235" s="408"/>
      <c r="BW235" s="408"/>
      <c r="BX235" s="408"/>
      <c r="BY235" s="408"/>
      <c r="BZ235" s="408"/>
      <c r="CA235" s="408"/>
      <c r="CB235" s="408"/>
      <c r="CC235" s="408"/>
      <c r="CD235" s="86"/>
      <c r="CE235" s="86"/>
      <c r="CF235" s="86"/>
      <c r="CG235" s="86"/>
      <c r="CH235" s="409"/>
      <c r="CI235" s="152"/>
      <c r="CJ235" s="152"/>
      <c r="CK235" s="152"/>
      <c r="CL235" s="152"/>
      <c r="CM235" s="152"/>
      <c r="CN235" s="152"/>
      <c r="CO235" s="152"/>
      <c r="CP235" s="152"/>
      <c r="CQ235" s="152"/>
      <c r="CR235" s="152"/>
      <c r="CS235" s="152"/>
      <c r="CT235" s="152"/>
      <c r="CU235" s="152"/>
      <c r="CV235" s="152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83"/>
      <c r="FR235" s="283"/>
      <c r="FS235" s="101"/>
      <c r="FT235" s="62"/>
      <c r="FU235" s="29"/>
      <c r="FV235" s="29"/>
      <c r="FW235" s="29"/>
      <c r="FX235" s="29"/>
      <c r="FY235" s="29"/>
      <c r="FZ235" s="29"/>
      <c r="GA235" s="286"/>
      <c r="GB235" s="287"/>
      <c r="GC235" s="115"/>
      <c r="GD235" s="115"/>
      <c r="GE235" s="115"/>
      <c r="GF235" s="115"/>
      <c r="GG235" s="101"/>
      <c r="GH235" s="62"/>
      <c r="GI235" s="105"/>
      <c r="GJ235" s="105"/>
      <c r="GK235" s="105"/>
      <c r="GL235" s="148"/>
      <c r="GM235" s="230"/>
      <c r="GN235" s="13"/>
      <c r="GO235" s="13"/>
      <c r="GP235" s="13"/>
      <c r="GQ235" s="13"/>
      <c r="GR235" s="13"/>
      <c r="GS235" s="13"/>
      <c r="GT235" s="13"/>
      <c r="GU235" s="13"/>
      <c r="GV235" s="230"/>
    </row>
    <row r="236" spans="1:204" s="51" customFormat="1" ht="20.25" customHeight="1" hidden="1">
      <c r="A236" s="512"/>
      <c r="B236" s="110"/>
      <c r="C236" s="31"/>
      <c r="D236" s="31"/>
      <c r="E236" s="280" t="s">
        <v>80</v>
      </c>
      <c r="F236" s="281"/>
      <c r="G236" s="281"/>
      <c r="H236" s="281"/>
      <c r="I236" s="281"/>
      <c r="J236" s="281"/>
      <c r="K236" s="177"/>
      <c r="L236" s="177"/>
      <c r="M236" s="177"/>
      <c r="N236" s="177"/>
      <c r="O236" s="177"/>
      <c r="P236" s="410"/>
      <c r="Q236" s="410"/>
      <c r="R236" s="410"/>
      <c r="S236" s="410"/>
      <c r="T236" s="410"/>
      <c r="U236" s="410"/>
      <c r="V236" s="410"/>
      <c r="W236" s="410"/>
      <c r="X236" s="410"/>
      <c r="Y236" s="410"/>
      <c r="Z236" s="410"/>
      <c r="AA236" s="410"/>
      <c r="AB236" s="410"/>
      <c r="AC236" s="410"/>
      <c r="AD236" s="410"/>
      <c r="AE236" s="410"/>
      <c r="AF236" s="410"/>
      <c r="AG236" s="410"/>
      <c r="AH236" s="410"/>
      <c r="AI236" s="410"/>
      <c r="AJ236" s="37"/>
      <c r="AK236" s="37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44"/>
      <c r="AZ236" s="44"/>
      <c r="BA236" s="44"/>
      <c r="BB236" s="44"/>
      <c r="BC236" s="44"/>
      <c r="BD236" s="44"/>
      <c r="BE236" s="44"/>
      <c r="BF236" s="44"/>
      <c r="BG236" s="44"/>
      <c r="BH236" s="411"/>
      <c r="BI236" s="179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5"/>
      <c r="CL236" s="155"/>
      <c r="CM236" s="155"/>
      <c r="CN236" s="155"/>
      <c r="CO236" s="155"/>
      <c r="CP236" s="155"/>
      <c r="CQ236" s="524"/>
      <c r="CR236" s="524"/>
      <c r="CS236" s="524"/>
      <c r="CT236" s="525"/>
      <c r="CU236" s="525"/>
      <c r="CV236" s="525"/>
      <c r="CW236" s="525"/>
      <c r="CX236" s="525"/>
      <c r="CY236" s="525"/>
      <c r="CZ236" s="981" t="s">
        <v>120</v>
      </c>
      <c r="DA236" s="982"/>
      <c r="DB236" s="982"/>
      <c r="DC236" s="982"/>
      <c r="DD236" s="982"/>
      <c r="DE236" s="982"/>
      <c r="DF236" s="982"/>
      <c r="DG236" s="982"/>
      <c r="DH236" s="982"/>
      <c r="DI236" s="982"/>
      <c r="DJ236" s="982"/>
      <c r="DK236" s="982"/>
      <c r="DL236" s="982"/>
      <c r="DM236" s="982"/>
      <c r="DN236" s="982"/>
      <c r="DO236" s="982"/>
      <c r="DP236" s="982"/>
      <c r="DQ236" s="987">
        <f>IF(CG49&lt;&gt;0,CG49,CG48)</f>
        <v>100000</v>
      </c>
      <c r="DR236" s="988"/>
      <c r="DS236" s="988"/>
      <c r="DT236" s="988"/>
      <c r="DU236" s="988"/>
      <c r="DV236" s="988"/>
      <c r="DW236" s="988"/>
      <c r="DX236" s="988"/>
      <c r="DY236" s="988"/>
      <c r="DZ236" s="988"/>
      <c r="EA236" s="988"/>
      <c r="EB236" s="989"/>
      <c r="EC236" s="526"/>
      <c r="ED236" s="526"/>
      <c r="EE236" s="526"/>
      <c r="EF236" s="526"/>
      <c r="EG236" s="526"/>
      <c r="EH236" s="526"/>
      <c r="EI236" s="526"/>
      <c r="EJ236" s="526"/>
      <c r="EK236" s="526"/>
      <c r="EL236" s="526"/>
      <c r="EM236" s="526"/>
      <c r="EN236" s="526"/>
      <c r="EO236" s="526"/>
      <c r="EP236" s="526"/>
      <c r="EQ236" s="526"/>
      <c r="ER236" s="526"/>
      <c r="ES236" s="526"/>
      <c r="ET236" s="526"/>
      <c r="EU236" s="526"/>
      <c r="EV236" s="112"/>
      <c r="EW236" s="112"/>
      <c r="EX236" s="112"/>
      <c r="EY236" s="112"/>
      <c r="EZ236" s="412"/>
      <c r="FA236" s="412"/>
      <c r="FB236" s="412"/>
      <c r="FC236" s="412"/>
      <c r="FD236" s="412"/>
      <c r="FE236" s="412"/>
      <c r="FF236" s="412"/>
      <c r="FG236" s="412"/>
      <c r="FH236" s="412"/>
      <c r="FI236" s="412"/>
      <c r="FJ236" s="412"/>
      <c r="FK236" s="412"/>
      <c r="FL236" s="155"/>
      <c r="FM236" s="155"/>
      <c r="FN236" s="155"/>
      <c r="FO236" s="155"/>
      <c r="FP236" s="155"/>
      <c r="FQ236" s="56"/>
      <c r="FR236" s="56"/>
      <c r="FS236" s="101"/>
      <c r="FT236" s="62"/>
      <c r="FU236" s="155"/>
      <c r="FV236" s="155"/>
      <c r="FW236" s="155"/>
      <c r="FX236" s="155"/>
      <c r="FY236" s="155"/>
      <c r="FZ236" s="155"/>
      <c r="GA236" s="345"/>
      <c r="GB236" s="346"/>
      <c r="GC236" s="308"/>
      <c r="GD236" s="308"/>
      <c r="GE236" s="308"/>
      <c r="GF236" s="308"/>
      <c r="GG236" s="101"/>
      <c r="GH236" s="62"/>
      <c r="GI236" s="105"/>
      <c r="GJ236" s="105"/>
      <c r="GK236" s="105"/>
      <c r="GL236" s="148"/>
      <c r="GM236" s="357"/>
      <c r="GN236" s="156"/>
      <c r="GO236" s="156"/>
      <c r="GP236" s="156"/>
      <c r="GQ236" s="156"/>
      <c r="GR236" s="156"/>
      <c r="GS236" s="156"/>
      <c r="GT236" s="156"/>
      <c r="GU236" s="156"/>
      <c r="GV236" s="357"/>
    </row>
    <row r="237" spans="1:204" ht="10.5" customHeight="1" hidden="1">
      <c r="A237" s="512"/>
      <c r="B237" s="161"/>
      <c r="C237" s="31"/>
      <c r="D237" s="31"/>
      <c r="E237" s="162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4"/>
      <c r="AH237" s="164"/>
      <c r="AI237" s="164"/>
      <c r="AJ237" s="164"/>
      <c r="AK237" s="163"/>
      <c r="AL237" s="163"/>
      <c r="AM237" s="163"/>
      <c r="AN237" s="163"/>
      <c r="AO237" s="163"/>
      <c r="AP237" s="163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5"/>
      <c r="BC237" s="165"/>
      <c r="BD237" s="165"/>
      <c r="BE237" s="1037"/>
      <c r="BF237" s="1037"/>
      <c r="BG237" s="1037"/>
      <c r="BH237" s="1037"/>
      <c r="BI237" s="1037"/>
      <c r="BJ237" s="1037"/>
      <c r="BK237" s="1037"/>
      <c r="BL237" s="1037"/>
      <c r="BM237" s="1037"/>
      <c r="BN237" s="1037"/>
      <c r="BO237" s="1037"/>
      <c r="BP237" s="1037"/>
      <c r="BQ237" s="166"/>
      <c r="BR237" s="166"/>
      <c r="BS237" s="166"/>
      <c r="BT237" s="871"/>
      <c r="BU237" s="871"/>
      <c r="BV237" s="871"/>
      <c r="BW237" s="871"/>
      <c r="BX237" s="871"/>
      <c r="BY237" s="871"/>
      <c r="BZ237" s="871"/>
      <c r="CA237" s="871"/>
      <c r="CB237" s="871"/>
      <c r="CC237" s="167"/>
      <c r="CD237" s="166"/>
      <c r="CE237" s="166"/>
      <c r="CF237" s="166"/>
      <c r="CG237" s="166"/>
      <c r="CH237" s="166"/>
      <c r="CI237" s="166"/>
      <c r="CJ237" s="166"/>
      <c r="CK237" s="166"/>
      <c r="CL237" s="166"/>
      <c r="CM237" s="166"/>
      <c r="CN237" s="166"/>
      <c r="CO237" s="166"/>
      <c r="CP237" s="166"/>
      <c r="CQ237" s="527"/>
      <c r="CR237" s="528"/>
      <c r="CS237" s="528"/>
      <c r="CT237" s="529"/>
      <c r="CU237" s="529"/>
      <c r="CV237" s="529"/>
      <c r="CW237" s="529"/>
      <c r="CX237" s="529"/>
      <c r="CY237" s="529"/>
      <c r="CZ237" s="529"/>
      <c r="DA237" s="529"/>
      <c r="DB237" s="529"/>
      <c r="DC237" s="529"/>
      <c r="DD237" s="529"/>
      <c r="DE237" s="529"/>
      <c r="DF237" s="529"/>
      <c r="DG237" s="529"/>
      <c r="DH237" s="529"/>
      <c r="DI237" s="529"/>
      <c r="DJ237" s="529"/>
      <c r="DK237" s="529"/>
      <c r="DL237" s="529"/>
      <c r="DM237" s="529"/>
      <c r="DN237" s="529"/>
      <c r="DO237" s="529"/>
      <c r="DP237" s="529"/>
      <c r="DQ237" s="529"/>
      <c r="DR237" s="529"/>
      <c r="DS237" s="529"/>
      <c r="DT237" s="529"/>
      <c r="DU237" s="529"/>
      <c r="DV237" s="529"/>
      <c r="DW237" s="529"/>
      <c r="DX237" s="529"/>
      <c r="DY237" s="529"/>
      <c r="DZ237" s="529"/>
      <c r="EA237" s="529"/>
      <c r="EB237" s="529"/>
      <c r="EC237" s="529"/>
      <c r="ED237" s="529"/>
      <c r="EE237" s="529"/>
      <c r="EF237" s="529"/>
      <c r="EG237" s="529"/>
      <c r="EH237" s="529"/>
      <c r="EI237" s="529"/>
      <c r="EJ237" s="529"/>
      <c r="EK237" s="529"/>
      <c r="EL237" s="529"/>
      <c r="EM237" s="529"/>
      <c r="EN237" s="529"/>
      <c r="EO237" s="529"/>
      <c r="EP237" s="529"/>
      <c r="EQ237" s="529"/>
      <c r="ER237" s="529"/>
      <c r="ES237" s="529"/>
      <c r="ET237" s="529"/>
      <c r="EU237" s="529"/>
      <c r="EV237" s="29"/>
      <c r="EW237" s="29"/>
      <c r="EX237" s="29"/>
      <c r="EY237" s="29"/>
      <c r="EZ237" s="29"/>
      <c r="FA237" s="29"/>
      <c r="FB237" s="29"/>
      <c r="FC237" s="29"/>
      <c r="FD237" s="152"/>
      <c r="FE237" s="152"/>
      <c r="FF237" s="152"/>
      <c r="FG237" s="152"/>
      <c r="FH237" s="152"/>
      <c r="FI237" s="152"/>
      <c r="FJ237" s="412"/>
      <c r="FK237" s="412"/>
      <c r="FL237" s="412"/>
      <c r="FM237" s="412"/>
      <c r="FN237" s="412"/>
      <c r="FO237" s="412"/>
      <c r="FP237" s="412"/>
      <c r="FQ237" s="412"/>
      <c r="FR237" s="412"/>
      <c r="FS237" s="412"/>
      <c r="FT237" s="412"/>
      <c r="FU237" s="412"/>
      <c r="FV237" s="29"/>
      <c r="FW237" s="29"/>
      <c r="FX237" s="29"/>
      <c r="FY237" s="29"/>
      <c r="FZ237" s="29"/>
      <c r="GA237" s="283"/>
      <c r="GB237" s="283"/>
      <c r="GC237" s="101"/>
      <c r="GD237" s="62"/>
      <c r="GE237" s="29"/>
      <c r="GF237" s="29"/>
      <c r="GG237" s="29"/>
      <c r="GH237" s="29"/>
      <c r="GI237" s="29"/>
      <c r="GJ237" s="29"/>
      <c r="GK237" s="286"/>
      <c r="GL237" s="148"/>
      <c r="GM237" s="250"/>
      <c r="GN237" s="65"/>
      <c r="GO237" s="65"/>
      <c r="GP237" s="69"/>
      <c r="GQ237" s="69"/>
      <c r="GR237" s="69"/>
      <c r="GS237" s="69"/>
      <c r="GT237" s="66"/>
      <c r="GU237" s="13"/>
      <c r="GV237" s="230"/>
    </row>
    <row r="238" spans="1:204" ht="15" hidden="1">
      <c r="A238" s="512"/>
      <c r="B238" s="161"/>
      <c r="C238" s="31"/>
      <c r="D238" s="31"/>
      <c r="E238" s="171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25"/>
      <c r="AH238" s="25"/>
      <c r="AI238" s="25"/>
      <c r="AJ238" s="25"/>
      <c r="AK238" s="172"/>
      <c r="AL238" s="172"/>
      <c r="AM238" s="172"/>
      <c r="AN238" s="172"/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/>
      <c r="BA238" s="172"/>
      <c r="BB238" s="37"/>
      <c r="BC238" s="37"/>
      <c r="BD238" s="37"/>
      <c r="BE238" s="870" t="s">
        <v>5</v>
      </c>
      <c r="BF238" s="870"/>
      <c r="BG238" s="870"/>
      <c r="BH238" s="870"/>
      <c r="BI238" s="870"/>
      <c r="BJ238" s="870"/>
      <c r="BK238" s="870"/>
      <c r="BL238" s="870"/>
      <c r="BM238" s="870"/>
      <c r="BN238" s="870"/>
      <c r="BO238" s="870"/>
      <c r="BP238" s="870"/>
      <c r="BQ238" s="121"/>
      <c r="BR238" s="121"/>
      <c r="BS238" s="121"/>
      <c r="BT238" s="996" t="s">
        <v>6</v>
      </c>
      <c r="BU238" s="996"/>
      <c r="BV238" s="996"/>
      <c r="BW238" s="996"/>
      <c r="BX238" s="996"/>
      <c r="BY238" s="996"/>
      <c r="BZ238" s="996"/>
      <c r="CA238" s="996"/>
      <c r="CB238" s="996"/>
      <c r="CC238" s="173"/>
      <c r="CD238" s="870" t="s">
        <v>45</v>
      </c>
      <c r="CE238" s="870"/>
      <c r="CF238" s="870"/>
      <c r="CG238" s="870"/>
      <c r="CH238" s="870"/>
      <c r="CI238" s="870"/>
      <c r="CJ238" s="870"/>
      <c r="CK238" s="870"/>
      <c r="CL238" s="870"/>
      <c r="CM238" s="870"/>
      <c r="CN238" s="870"/>
      <c r="CO238" s="870"/>
      <c r="CP238" s="121"/>
      <c r="CQ238" s="530"/>
      <c r="CR238" s="531"/>
      <c r="CS238" s="531"/>
      <c r="CT238" s="532"/>
      <c r="CU238" s="532"/>
      <c r="CV238" s="532"/>
      <c r="CW238" s="532"/>
      <c r="CX238" s="532"/>
      <c r="CY238" s="532"/>
      <c r="CZ238" s="532"/>
      <c r="DA238" s="993" t="s">
        <v>5</v>
      </c>
      <c r="DB238" s="993"/>
      <c r="DC238" s="993"/>
      <c r="DD238" s="993"/>
      <c r="DE238" s="993"/>
      <c r="DF238" s="993"/>
      <c r="DG238" s="993"/>
      <c r="DH238" s="993"/>
      <c r="DI238" s="993"/>
      <c r="DJ238" s="993"/>
      <c r="DK238" s="986" t="s">
        <v>6</v>
      </c>
      <c r="DL238" s="986"/>
      <c r="DM238" s="986"/>
      <c r="DN238" s="986"/>
      <c r="DO238" s="986"/>
      <c r="DP238" s="986"/>
      <c r="DQ238" s="986"/>
      <c r="DR238" s="986"/>
      <c r="DS238" s="986" t="s">
        <v>45</v>
      </c>
      <c r="DT238" s="986"/>
      <c r="DU238" s="986"/>
      <c r="DV238" s="986"/>
      <c r="DW238" s="986"/>
      <c r="DX238" s="986"/>
      <c r="DY238" s="986"/>
      <c r="DZ238" s="986"/>
      <c r="EA238" s="986"/>
      <c r="EB238" s="986"/>
      <c r="EC238" s="529"/>
      <c r="ED238" s="529"/>
      <c r="EE238" s="529"/>
      <c r="EF238" s="529"/>
      <c r="EG238" s="529"/>
      <c r="EH238" s="529"/>
      <c r="EI238" s="529"/>
      <c r="EJ238" s="529"/>
      <c r="EK238" s="529"/>
      <c r="EL238" s="529"/>
      <c r="EM238" s="529"/>
      <c r="EN238" s="529"/>
      <c r="EO238" s="529"/>
      <c r="EP238" s="529"/>
      <c r="EQ238" s="529"/>
      <c r="ER238" s="529"/>
      <c r="ES238" s="529"/>
      <c r="ET238" s="529"/>
      <c r="EU238" s="529"/>
      <c r="EV238" s="29"/>
      <c r="EW238" s="29"/>
      <c r="EX238" s="29"/>
      <c r="EY238" s="29"/>
      <c r="EZ238" s="29"/>
      <c r="FA238" s="29"/>
      <c r="FB238" s="29"/>
      <c r="FC238" s="29"/>
      <c r="FD238" s="152"/>
      <c r="FE238" s="152"/>
      <c r="FF238" s="152"/>
      <c r="FG238" s="152"/>
      <c r="FH238" s="152"/>
      <c r="FI238" s="152"/>
      <c r="FJ238" s="412"/>
      <c r="FK238" s="412"/>
      <c r="FL238" s="412"/>
      <c r="FM238" s="412"/>
      <c r="FN238" s="412"/>
      <c r="FO238" s="412"/>
      <c r="FP238" s="412"/>
      <c r="FQ238" s="412"/>
      <c r="FR238" s="412"/>
      <c r="FS238" s="412"/>
      <c r="FT238" s="412"/>
      <c r="FU238" s="412"/>
      <c r="FV238" s="29"/>
      <c r="FW238" s="29"/>
      <c r="FX238" s="29"/>
      <c r="FY238" s="29"/>
      <c r="FZ238" s="29"/>
      <c r="GA238" s="283"/>
      <c r="GB238" s="283"/>
      <c r="GC238" s="101"/>
      <c r="GD238" s="62"/>
      <c r="GE238" s="29"/>
      <c r="GF238" s="29"/>
      <c r="GG238" s="29"/>
      <c r="GH238" s="29"/>
      <c r="GI238" s="29"/>
      <c r="GJ238" s="29"/>
      <c r="GK238" s="286"/>
      <c r="GL238" s="148"/>
      <c r="GM238" s="250"/>
      <c r="GN238" s="65"/>
      <c r="GO238" s="65"/>
      <c r="GP238" s="69"/>
      <c r="GQ238" s="69"/>
      <c r="GR238" s="69"/>
      <c r="GS238" s="69"/>
      <c r="GT238" s="66"/>
      <c r="GU238" s="13"/>
      <c r="GV238" s="230"/>
    </row>
    <row r="239" spans="1:204" ht="18" customHeight="1" hidden="1">
      <c r="A239" s="512"/>
      <c r="B239" s="161"/>
      <c r="C239" s="31"/>
      <c r="D239" s="31"/>
      <c r="E239" s="873" t="s">
        <v>55</v>
      </c>
      <c r="F239" s="874"/>
      <c r="G239" s="874"/>
      <c r="H239" s="874"/>
      <c r="I239" s="874"/>
      <c r="J239" s="874"/>
      <c r="K239" s="874"/>
      <c r="L239" s="874"/>
      <c r="M239" s="874"/>
      <c r="N239" s="874"/>
      <c r="O239" s="874"/>
      <c r="P239" s="874"/>
      <c r="Q239" s="874"/>
      <c r="R239" s="874"/>
      <c r="S239" s="874"/>
      <c r="T239" s="874"/>
      <c r="U239" s="874"/>
      <c r="V239" s="874"/>
      <c r="W239" s="874"/>
      <c r="X239" s="874"/>
      <c r="Y239" s="874"/>
      <c r="Z239" s="874"/>
      <c r="AA239" s="874"/>
      <c r="AB239" s="874"/>
      <c r="AC239" s="874"/>
      <c r="AD239" s="874"/>
      <c r="AE239" s="874"/>
      <c r="AF239" s="874"/>
      <c r="AG239" s="874"/>
      <c r="AH239" s="874"/>
      <c r="AI239" s="874"/>
      <c r="AJ239" s="874"/>
      <c r="AK239" s="874"/>
      <c r="AL239" s="874"/>
      <c r="AM239" s="874"/>
      <c r="AN239" s="874"/>
      <c r="AO239" s="874"/>
      <c r="AP239" s="874"/>
      <c r="AQ239" s="874"/>
      <c r="AR239" s="874"/>
      <c r="AS239" s="874"/>
      <c r="AT239" s="874"/>
      <c r="AU239" s="176"/>
      <c r="AV239" s="176"/>
      <c r="AW239" s="176"/>
      <c r="AX239" s="176"/>
      <c r="AY239" s="176"/>
      <c r="AZ239" s="176"/>
      <c r="BA239" s="176"/>
      <c r="BB239" s="176"/>
      <c r="BC239" s="176"/>
      <c r="BD239" s="176"/>
      <c r="BE239" s="176"/>
      <c r="BF239" s="101"/>
      <c r="BG239" s="807"/>
      <c r="BH239" s="807"/>
      <c r="BI239" s="807"/>
      <c r="BJ239" s="807"/>
      <c r="BK239" s="807"/>
      <c r="BL239" s="807"/>
      <c r="BM239" s="807"/>
      <c r="BN239" s="807"/>
      <c r="BO239" s="807"/>
      <c r="BP239" s="122"/>
      <c r="BQ239" s="122"/>
      <c r="BR239" s="122"/>
      <c r="BS239" s="122"/>
      <c r="BT239" s="807">
        <f>BT226</f>
        <v>0</v>
      </c>
      <c r="BU239" s="807"/>
      <c r="BV239" s="807"/>
      <c r="BW239" s="807"/>
      <c r="BX239" s="807"/>
      <c r="BY239" s="807"/>
      <c r="BZ239" s="807"/>
      <c r="CA239" s="807"/>
      <c r="CB239" s="807"/>
      <c r="CC239" s="177"/>
      <c r="CD239" s="122"/>
      <c r="CE239" s="122"/>
      <c r="CF239" s="122"/>
      <c r="CG239" s="807">
        <f>BG239+BT239</f>
        <v>0</v>
      </c>
      <c r="CH239" s="807"/>
      <c r="CI239" s="807"/>
      <c r="CJ239" s="807"/>
      <c r="CK239" s="807"/>
      <c r="CL239" s="807"/>
      <c r="CM239" s="807"/>
      <c r="CN239" s="807"/>
      <c r="CO239" s="807"/>
      <c r="CP239" s="111"/>
      <c r="CQ239" s="527"/>
      <c r="CR239" s="528"/>
      <c r="CS239" s="977"/>
      <c r="CT239" s="977"/>
      <c r="CU239" s="977"/>
      <c r="CV239" s="977"/>
      <c r="CW239" s="977"/>
      <c r="CX239" s="529"/>
      <c r="CY239" s="529"/>
      <c r="CZ239" s="533"/>
      <c r="DA239" s="534"/>
      <c r="DB239" s="534"/>
      <c r="DC239" s="534"/>
      <c r="DD239" s="534"/>
      <c r="DE239" s="534"/>
      <c r="DF239" s="534"/>
      <c r="DG239" s="534"/>
      <c r="DH239" s="534"/>
      <c r="DI239" s="534"/>
      <c r="DJ239" s="985">
        <f>BT239/DQ236</f>
        <v>0</v>
      </c>
      <c r="DK239" s="985"/>
      <c r="DL239" s="985"/>
      <c r="DM239" s="985"/>
      <c r="DN239" s="985"/>
      <c r="DO239" s="985"/>
      <c r="DP239" s="985"/>
      <c r="DQ239" s="985"/>
      <c r="DR239" s="985"/>
      <c r="DS239" s="985">
        <f>CG239/DQ236</f>
        <v>0</v>
      </c>
      <c r="DT239" s="985"/>
      <c r="DU239" s="985"/>
      <c r="DV239" s="985"/>
      <c r="DW239" s="985"/>
      <c r="DX239" s="985"/>
      <c r="DY239" s="985"/>
      <c r="DZ239" s="985"/>
      <c r="EA239" s="985"/>
      <c r="EB239" s="536"/>
      <c r="EC239" s="529"/>
      <c r="ED239" s="529"/>
      <c r="EE239" s="529"/>
      <c r="EF239" s="529"/>
      <c r="EG239" s="529"/>
      <c r="EH239" s="529"/>
      <c r="EI239" s="529"/>
      <c r="EJ239" s="529"/>
      <c r="EK239" s="529"/>
      <c r="EL239" s="529"/>
      <c r="EM239" s="529"/>
      <c r="EN239" s="529"/>
      <c r="EO239" s="529"/>
      <c r="EP239" s="529"/>
      <c r="EQ239" s="529"/>
      <c r="ER239" s="529"/>
      <c r="ES239" s="529"/>
      <c r="ET239" s="529"/>
      <c r="EU239" s="529"/>
      <c r="EV239" s="29"/>
      <c r="EW239" s="29"/>
      <c r="EX239" s="29"/>
      <c r="EY239" s="29"/>
      <c r="EZ239" s="29"/>
      <c r="FA239" s="29"/>
      <c r="FB239" s="29"/>
      <c r="FC239" s="29"/>
      <c r="FD239" s="152"/>
      <c r="FE239" s="152"/>
      <c r="FF239" s="152"/>
      <c r="FG239" s="152"/>
      <c r="FH239" s="152"/>
      <c r="FI239" s="152"/>
      <c r="FJ239" s="412"/>
      <c r="FK239" s="412"/>
      <c r="FL239" s="412"/>
      <c r="FM239" s="412"/>
      <c r="FN239" s="412"/>
      <c r="FO239" s="412"/>
      <c r="FP239" s="412"/>
      <c r="FQ239" s="412"/>
      <c r="FR239" s="412"/>
      <c r="FS239" s="412"/>
      <c r="FT239" s="412"/>
      <c r="FU239" s="412"/>
      <c r="FV239" s="29"/>
      <c r="FW239" s="29"/>
      <c r="FX239" s="29"/>
      <c r="FY239" s="29"/>
      <c r="FZ239" s="29"/>
      <c r="GA239" s="283"/>
      <c r="GB239" s="283"/>
      <c r="GC239" s="101"/>
      <c r="GD239" s="62"/>
      <c r="GE239" s="29"/>
      <c r="GF239" s="29"/>
      <c r="GG239" s="29"/>
      <c r="GH239" s="29"/>
      <c r="GI239" s="29"/>
      <c r="GJ239" s="29"/>
      <c r="GK239" s="286"/>
      <c r="GL239" s="148"/>
      <c r="GM239" s="250"/>
      <c r="GN239" s="65"/>
      <c r="GO239" s="65"/>
      <c r="GP239" s="69"/>
      <c r="GQ239" s="69"/>
      <c r="GR239" s="69"/>
      <c r="GS239" s="69"/>
      <c r="GT239" s="66"/>
      <c r="GU239" s="13"/>
      <c r="GV239" s="230"/>
    </row>
    <row r="240" spans="1:204" ht="18" customHeight="1" hidden="1">
      <c r="A240" s="512"/>
      <c r="B240" s="178"/>
      <c r="C240" s="31"/>
      <c r="D240" s="31"/>
      <c r="E240" s="873" t="s">
        <v>24</v>
      </c>
      <c r="F240" s="874"/>
      <c r="G240" s="874"/>
      <c r="H240" s="874"/>
      <c r="I240" s="874"/>
      <c r="J240" s="874"/>
      <c r="K240" s="874"/>
      <c r="L240" s="874"/>
      <c r="M240" s="874"/>
      <c r="N240" s="874"/>
      <c r="O240" s="874"/>
      <c r="P240" s="874"/>
      <c r="Q240" s="874"/>
      <c r="R240" s="874"/>
      <c r="S240" s="874"/>
      <c r="T240" s="874"/>
      <c r="U240" s="874"/>
      <c r="V240" s="874"/>
      <c r="W240" s="874"/>
      <c r="X240" s="874"/>
      <c r="Y240" s="874"/>
      <c r="Z240" s="874"/>
      <c r="AA240" s="874"/>
      <c r="AB240" s="874"/>
      <c r="AC240" s="874"/>
      <c r="AD240" s="874"/>
      <c r="AE240" s="874"/>
      <c r="AF240" s="874"/>
      <c r="AG240" s="874"/>
      <c r="AH240" s="874"/>
      <c r="AI240" s="874"/>
      <c r="AJ240" s="37"/>
      <c r="AK240" s="176"/>
      <c r="AL240" s="176"/>
      <c r="AM240" s="176"/>
      <c r="AN240" s="176"/>
      <c r="AO240" s="176"/>
      <c r="AP240" s="176"/>
      <c r="AQ240" s="176"/>
      <c r="AR240" s="176"/>
      <c r="AS240" s="37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11"/>
      <c r="BG240" s="807">
        <f>BG227</f>
        <v>1400</v>
      </c>
      <c r="BH240" s="807"/>
      <c r="BI240" s="807"/>
      <c r="BJ240" s="807"/>
      <c r="BK240" s="807"/>
      <c r="BL240" s="807"/>
      <c r="BM240" s="807"/>
      <c r="BN240" s="807"/>
      <c r="BO240" s="807"/>
      <c r="BP240" s="177"/>
      <c r="BQ240" s="177"/>
      <c r="BR240" s="177"/>
      <c r="BS240" s="177"/>
      <c r="BT240" s="807">
        <f>BT227</f>
        <v>2400</v>
      </c>
      <c r="BU240" s="807"/>
      <c r="BV240" s="807"/>
      <c r="BW240" s="807"/>
      <c r="BX240" s="807"/>
      <c r="BY240" s="807"/>
      <c r="BZ240" s="807"/>
      <c r="CA240" s="807"/>
      <c r="CB240" s="807"/>
      <c r="CC240" s="177"/>
      <c r="CD240" s="180"/>
      <c r="CE240" s="177"/>
      <c r="CF240" s="177"/>
      <c r="CG240" s="807">
        <f>BG240+BT240</f>
        <v>3800</v>
      </c>
      <c r="CH240" s="807"/>
      <c r="CI240" s="807"/>
      <c r="CJ240" s="807"/>
      <c r="CK240" s="807"/>
      <c r="CL240" s="807"/>
      <c r="CM240" s="807"/>
      <c r="CN240" s="807"/>
      <c r="CO240" s="807"/>
      <c r="CP240" s="111"/>
      <c r="CQ240" s="537"/>
      <c r="CR240" s="538"/>
      <c r="CS240" s="977"/>
      <c r="CT240" s="977"/>
      <c r="CU240" s="977"/>
      <c r="CV240" s="977"/>
      <c r="CW240" s="977"/>
      <c r="CX240" s="529"/>
      <c r="CY240" s="529"/>
      <c r="CZ240" s="533"/>
      <c r="DA240" s="985">
        <f>BG240/$DQ$236</f>
        <v>0.014</v>
      </c>
      <c r="DB240" s="985"/>
      <c r="DC240" s="985"/>
      <c r="DD240" s="985"/>
      <c r="DE240" s="985"/>
      <c r="DF240" s="985"/>
      <c r="DG240" s="985"/>
      <c r="DH240" s="985"/>
      <c r="DI240" s="985"/>
      <c r="DJ240" s="985">
        <f>BT240/$DQ$236</f>
        <v>0.024</v>
      </c>
      <c r="DK240" s="985"/>
      <c r="DL240" s="985"/>
      <c r="DM240" s="985"/>
      <c r="DN240" s="985"/>
      <c r="DO240" s="985"/>
      <c r="DP240" s="985"/>
      <c r="DQ240" s="985"/>
      <c r="DR240" s="985"/>
      <c r="DS240" s="985">
        <f>CG240/$DQ$236</f>
        <v>0.038</v>
      </c>
      <c r="DT240" s="985"/>
      <c r="DU240" s="985"/>
      <c r="DV240" s="985"/>
      <c r="DW240" s="985"/>
      <c r="DX240" s="985"/>
      <c r="DY240" s="985"/>
      <c r="DZ240" s="985"/>
      <c r="EA240" s="985"/>
      <c r="EB240" s="536"/>
      <c r="EC240" s="529"/>
      <c r="ED240" s="529"/>
      <c r="EE240" s="529"/>
      <c r="EF240" s="529"/>
      <c r="EG240" s="529"/>
      <c r="EH240" s="529"/>
      <c r="EI240" s="529"/>
      <c r="EJ240" s="529"/>
      <c r="EK240" s="529"/>
      <c r="EL240" s="529"/>
      <c r="EM240" s="529"/>
      <c r="EN240" s="529"/>
      <c r="EO240" s="529"/>
      <c r="EP240" s="529"/>
      <c r="EQ240" s="529"/>
      <c r="ER240" s="529"/>
      <c r="ES240" s="529"/>
      <c r="ET240" s="529"/>
      <c r="EU240" s="529"/>
      <c r="EV240" s="29"/>
      <c r="EW240" s="29"/>
      <c r="EX240" s="29"/>
      <c r="EY240" s="29"/>
      <c r="EZ240" s="29"/>
      <c r="FA240" s="29"/>
      <c r="FB240" s="29"/>
      <c r="FC240" s="29"/>
      <c r="FD240" s="152"/>
      <c r="FE240" s="152"/>
      <c r="FF240" s="152"/>
      <c r="FG240" s="152"/>
      <c r="FH240" s="152"/>
      <c r="FI240" s="152"/>
      <c r="FJ240" s="412"/>
      <c r="FK240" s="412"/>
      <c r="FL240" s="412"/>
      <c r="FM240" s="412"/>
      <c r="FN240" s="412"/>
      <c r="FO240" s="412"/>
      <c r="FP240" s="412"/>
      <c r="FQ240" s="412"/>
      <c r="FR240" s="412"/>
      <c r="FS240" s="412"/>
      <c r="FT240" s="412"/>
      <c r="FU240" s="412"/>
      <c r="FV240" s="29"/>
      <c r="FW240" s="29"/>
      <c r="FX240" s="29"/>
      <c r="FY240" s="29"/>
      <c r="FZ240" s="29"/>
      <c r="GA240" s="283"/>
      <c r="GB240" s="283"/>
      <c r="GC240" s="101"/>
      <c r="GD240" s="62"/>
      <c r="GE240" s="29"/>
      <c r="GF240" s="29"/>
      <c r="GG240" s="29"/>
      <c r="GH240" s="29"/>
      <c r="GI240" s="29"/>
      <c r="GJ240" s="29"/>
      <c r="GK240" s="286"/>
      <c r="GL240" s="148"/>
      <c r="GM240" s="250"/>
      <c r="GN240" s="65"/>
      <c r="GO240" s="65"/>
      <c r="GP240" s="69"/>
      <c r="GQ240" s="69"/>
      <c r="GR240" s="69"/>
      <c r="GS240" s="69"/>
      <c r="GT240" s="66"/>
      <c r="GU240" s="13"/>
      <c r="GV240" s="230"/>
    </row>
    <row r="241" spans="1:204" ht="18" customHeight="1" hidden="1">
      <c r="A241" s="512"/>
      <c r="B241" s="178"/>
      <c r="C241" s="31"/>
      <c r="D241" s="31"/>
      <c r="E241" s="873" t="s">
        <v>44</v>
      </c>
      <c r="F241" s="874"/>
      <c r="G241" s="874"/>
      <c r="H241" s="874"/>
      <c r="I241" s="874"/>
      <c r="J241" s="874"/>
      <c r="K241" s="874"/>
      <c r="L241" s="874"/>
      <c r="M241" s="874"/>
      <c r="N241" s="874"/>
      <c r="O241" s="874"/>
      <c r="P241" s="874"/>
      <c r="Q241" s="874"/>
      <c r="R241" s="874"/>
      <c r="S241" s="874"/>
      <c r="T241" s="874"/>
      <c r="U241" s="874"/>
      <c r="V241" s="874"/>
      <c r="W241" s="874"/>
      <c r="X241" s="874"/>
      <c r="Y241" s="874"/>
      <c r="Z241" s="874"/>
      <c r="AA241" s="874"/>
      <c r="AB241" s="874"/>
      <c r="AC241" s="874"/>
      <c r="AD241" s="874"/>
      <c r="AE241" s="874"/>
      <c r="AF241" s="874"/>
      <c r="AG241" s="874"/>
      <c r="AH241" s="874"/>
      <c r="AI241" s="874"/>
      <c r="AJ241" s="37"/>
      <c r="AK241" s="176"/>
      <c r="AL241" s="176"/>
      <c r="AM241" s="176"/>
      <c r="AN241" s="176"/>
      <c r="AO241" s="176"/>
      <c r="AP241" s="176"/>
      <c r="AQ241" s="176"/>
      <c r="AR241" s="176"/>
      <c r="AS241" s="37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  <c r="BG241" s="807">
        <f>BG229</f>
        <v>1400</v>
      </c>
      <c r="BH241" s="807"/>
      <c r="BI241" s="807"/>
      <c r="BJ241" s="807"/>
      <c r="BK241" s="807"/>
      <c r="BL241" s="807"/>
      <c r="BM241" s="807"/>
      <c r="BN241" s="807"/>
      <c r="BO241" s="807"/>
      <c r="BP241" s="177"/>
      <c r="BQ241" s="177"/>
      <c r="BR241" s="177"/>
      <c r="BS241" s="177"/>
      <c r="BT241" s="807">
        <f>BT229</f>
        <v>2400</v>
      </c>
      <c r="BU241" s="807"/>
      <c r="BV241" s="807"/>
      <c r="BW241" s="807"/>
      <c r="BX241" s="807"/>
      <c r="BY241" s="807"/>
      <c r="BZ241" s="807"/>
      <c r="CA241" s="807"/>
      <c r="CB241" s="807"/>
      <c r="CC241" s="177"/>
      <c r="CD241" s="180"/>
      <c r="CE241" s="177"/>
      <c r="CF241" s="177"/>
      <c r="CG241" s="807">
        <f>BG241+BT241</f>
        <v>3800</v>
      </c>
      <c r="CH241" s="807"/>
      <c r="CI241" s="807"/>
      <c r="CJ241" s="807"/>
      <c r="CK241" s="807"/>
      <c r="CL241" s="807"/>
      <c r="CM241" s="807"/>
      <c r="CN241" s="807"/>
      <c r="CO241" s="807"/>
      <c r="CP241" s="111"/>
      <c r="CQ241" s="537"/>
      <c r="CR241" s="538"/>
      <c r="CS241" s="977"/>
      <c r="CT241" s="977"/>
      <c r="CU241" s="977"/>
      <c r="CV241" s="977"/>
      <c r="CW241" s="977"/>
      <c r="CX241" s="529"/>
      <c r="CY241" s="529"/>
      <c r="CZ241" s="533"/>
      <c r="DA241" s="985">
        <f>BG241/$DQ$236</f>
        <v>0.014</v>
      </c>
      <c r="DB241" s="985"/>
      <c r="DC241" s="985"/>
      <c r="DD241" s="985"/>
      <c r="DE241" s="985"/>
      <c r="DF241" s="985"/>
      <c r="DG241" s="985"/>
      <c r="DH241" s="985"/>
      <c r="DI241" s="985"/>
      <c r="DJ241" s="985">
        <f>BT241/$DQ$236</f>
        <v>0.024</v>
      </c>
      <c r="DK241" s="985"/>
      <c r="DL241" s="985"/>
      <c r="DM241" s="985"/>
      <c r="DN241" s="985"/>
      <c r="DO241" s="985"/>
      <c r="DP241" s="985"/>
      <c r="DQ241" s="985"/>
      <c r="DR241" s="985"/>
      <c r="DS241" s="985">
        <f>CG241/$DQ$236</f>
        <v>0.038</v>
      </c>
      <c r="DT241" s="985"/>
      <c r="DU241" s="985"/>
      <c r="DV241" s="985"/>
      <c r="DW241" s="985"/>
      <c r="DX241" s="985"/>
      <c r="DY241" s="985"/>
      <c r="DZ241" s="985"/>
      <c r="EA241" s="985"/>
      <c r="EB241" s="536"/>
      <c r="EC241" s="529"/>
      <c r="ED241" s="529"/>
      <c r="EE241" s="529"/>
      <c r="EF241" s="529"/>
      <c r="EG241" s="529"/>
      <c r="EH241" s="529"/>
      <c r="EI241" s="529"/>
      <c r="EJ241" s="529"/>
      <c r="EK241" s="529"/>
      <c r="EL241" s="529"/>
      <c r="EM241" s="529"/>
      <c r="EN241" s="529"/>
      <c r="EO241" s="529"/>
      <c r="EP241" s="529"/>
      <c r="EQ241" s="529"/>
      <c r="ER241" s="529"/>
      <c r="ES241" s="529"/>
      <c r="ET241" s="529"/>
      <c r="EU241" s="529"/>
      <c r="EV241" s="29"/>
      <c r="EW241" s="29"/>
      <c r="EX241" s="29"/>
      <c r="EY241" s="29"/>
      <c r="EZ241" s="29"/>
      <c r="FA241" s="29"/>
      <c r="FB241" s="29"/>
      <c r="FC241" s="29"/>
      <c r="FD241" s="152"/>
      <c r="FE241" s="152"/>
      <c r="FF241" s="152"/>
      <c r="FG241" s="152"/>
      <c r="FH241" s="152"/>
      <c r="FI241" s="152"/>
      <c r="FJ241" s="412"/>
      <c r="FK241" s="412"/>
      <c r="FL241" s="412"/>
      <c r="FM241" s="412"/>
      <c r="FN241" s="412"/>
      <c r="FO241" s="412"/>
      <c r="FP241" s="412"/>
      <c r="FQ241" s="412"/>
      <c r="FR241" s="412"/>
      <c r="FS241" s="412"/>
      <c r="FT241" s="412"/>
      <c r="FU241" s="412"/>
      <c r="FV241" s="29"/>
      <c r="FW241" s="29"/>
      <c r="FX241" s="29"/>
      <c r="FY241" s="29"/>
      <c r="FZ241" s="29"/>
      <c r="GA241" s="283"/>
      <c r="GB241" s="283"/>
      <c r="GC241" s="101"/>
      <c r="GD241" s="62"/>
      <c r="GE241" s="29"/>
      <c r="GF241" s="29"/>
      <c r="GG241" s="29"/>
      <c r="GH241" s="29"/>
      <c r="GI241" s="29"/>
      <c r="GJ241" s="29"/>
      <c r="GK241" s="286"/>
      <c r="GL241" s="148"/>
      <c r="GM241" s="250"/>
      <c r="GN241" s="65"/>
      <c r="GO241" s="65"/>
      <c r="GP241" s="69"/>
      <c r="GQ241" s="69"/>
      <c r="GR241" s="69"/>
      <c r="GS241" s="69"/>
      <c r="GT241" s="66"/>
      <c r="GU241" s="13"/>
      <c r="GV241" s="230"/>
    </row>
    <row r="242" spans="1:204" ht="18" customHeight="1" hidden="1">
      <c r="A242" s="512"/>
      <c r="B242" s="178"/>
      <c r="C242" s="31"/>
      <c r="D242" s="31"/>
      <c r="E242" s="873" t="s">
        <v>65</v>
      </c>
      <c r="F242" s="874"/>
      <c r="G242" s="874"/>
      <c r="H242" s="874"/>
      <c r="I242" s="874"/>
      <c r="J242" s="874"/>
      <c r="K242" s="874"/>
      <c r="L242" s="874"/>
      <c r="M242" s="874"/>
      <c r="N242" s="874"/>
      <c r="O242" s="874"/>
      <c r="P242" s="874"/>
      <c r="Q242" s="874"/>
      <c r="R242" s="874"/>
      <c r="S242" s="874"/>
      <c r="T242" s="874"/>
      <c r="U242" s="874"/>
      <c r="V242" s="874"/>
      <c r="W242" s="874"/>
      <c r="X242" s="874"/>
      <c r="Y242" s="874"/>
      <c r="Z242" s="874"/>
      <c r="AA242" s="874"/>
      <c r="AB242" s="874"/>
      <c r="AC242" s="874"/>
      <c r="AD242" s="874"/>
      <c r="AE242" s="874"/>
      <c r="AF242" s="874"/>
      <c r="AG242" s="874"/>
      <c r="AH242" s="874"/>
      <c r="AI242" s="874"/>
      <c r="AJ242" s="874"/>
      <c r="AK242" s="874"/>
      <c r="AL242" s="874"/>
      <c r="AM242" s="874"/>
      <c r="AN242" s="874"/>
      <c r="AO242" s="874"/>
      <c r="AP242" s="874"/>
      <c r="AQ242" s="874"/>
      <c r="AR242" s="874"/>
      <c r="AS242" s="874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807">
        <f>BG230</f>
        <v>350</v>
      </c>
      <c r="BH242" s="807"/>
      <c r="BI242" s="807"/>
      <c r="BJ242" s="807"/>
      <c r="BK242" s="807"/>
      <c r="BL242" s="807"/>
      <c r="BM242" s="807"/>
      <c r="BN242" s="807"/>
      <c r="BO242" s="807"/>
      <c r="BP242" s="177"/>
      <c r="BQ242" s="177"/>
      <c r="BR242" s="177"/>
      <c r="BS242" s="177"/>
      <c r="BT242" s="807">
        <f>BT230</f>
        <v>600</v>
      </c>
      <c r="BU242" s="807"/>
      <c r="BV242" s="807"/>
      <c r="BW242" s="807"/>
      <c r="BX242" s="807"/>
      <c r="BY242" s="807"/>
      <c r="BZ242" s="807"/>
      <c r="CA242" s="807"/>
      <c r="CB242" s="807"/>
      <c r="CC242" s="177"/>
      <c r="CD242" s="180"/>
      <c r="CE242" s="177"/>
      <c r="CF242" s="177"/>
      <c r="CG242" s="807">
        <f>BG242+BT242</f>
        <v>950</v>
      </c>
      <c r="CH242" s="807"/>
      <c r="CI242" s="807"/>
      <c r="CJ242" s="807"/>
      <c r="CK242" s="807"/>
      <c r="CL242" s="807"/>
      <c r="CM242" s="807"/>
      <c r="CN242" s="807"/>
      <c r="CO242" s="807"/>
      <c r="CP242" s="111"/>
      <c r="CQ242" s="537"/>
      <c r="CR242" s="538"/>
      <c r="CS242" s="977"/>
      <c r="CT242" s="977"/>
      <c r="CU242" s="977"/>
      <c r="CV242" s="977"/>
      <c r="CW242" s="977"/>
      <c r="CX242" s="529"/>
      <c r="CY242" s="529"/>
      <c r="CZ242" s="533"/>
      <c r="DA242" s="985">
        <f>BG242/$DQ$236</f>
        <v>0.0035</v>
      </c>
      <c r="DB242" s="985"/>
      <c r="DC242" s="985"/>
      <c r="DD242" s="985"/>
      <c r="DE242" s="985"/>
      <c r="DF242" s="985"/>
      <c r="DG242" s="985"/>
      <c r="DH242" s="985"/>
      <c r="DI242" s="985"/>
      <c r="DJ242" s="985">
        <f>BT242/$DQ$236</f>
        <v>0.006</v>
      </c>
      <c r="DK242" s="985"/>
      <c r="DL242" s="985"/>
      <c r="DM242" s="985"/>
      <c r="DN242" s="985"/>
      <c r="DO242" s="985"/>
      <c r="DP242" s="985"/>
      <c r="DQ242" s="985"/>
      <c r="DR242" s="985"/>
      <c r="DS242" s="985">
        <f>CG242/$DQ$236</f>
        <v>0.0095</v>
      </c>
      <c r="DT242" s="985"/>
      <c r="DU242" s="985"/>
      <c r="DV242" s="985"/>
      <c r="DW242" s="985"/>
      <c r="DX242" s="985"/>
      <c r="DY242" s="985"/>
      <c r="DZ242" s="985"/>
      <c r="EA242" s="985"/>
      <c r="EB242" s="536"/>
      <c r="EC242" s="529"/>
      <c r="ED242" s="529"/>
      <c r="EE242" s="529"/>
      <c r="EF242" s="529"/>
      <c r="EG242" s="529"/>
      <c r="EH242" s="529"/>
      <c r="EI242" s="529"/>
      <c r="EJ242" s="529"/>
      <c r="EK242" s="529"/>
      <c r="EL242" s="529"/>
      <c r="EM242" s="529"/>
      <c r="EN242" s="529"/>
      <c r="EO242" s="529"/>
      <c r="EP242" s="529"/>
      <c r="EQ242" s="529"/>
      <c r="ER242" s="529"/>
      <c r="ES242" s="529"/>
      <c r="ET242" s="529"/>
      <c r="EU242" s="529"/>
      <c r="EV242" s="29"/>
      <c r="EW242" s="29"/>
      <c r="EX242" s="29"/>
      <c r="EY242" s="29"/>
      <c r="EZ242" s="29"/>
      <c r="FA242" s="29"/>
      <c r="FB242" s="29"/>
      <c r="FC242" s="29"/>
      <c r="FD242" s="152"/>
      <c r="FE242" s="152"/>
      <c r="FF242" s="152"/>
      <c r="FG242" s="152"/>
      <c r="FH242" s="152"/>
      <c r="FI242" s="152"/>
      <c r="FJ242" s="412"/>
      <c r="FK242" s="412"/>
      <c r="FL242" s="412"/>
      <c r="FM242" s="412"/>
      <c r="FN242" s="412"/>
      <c r="FO242" s="412"/>
      <c r="FP242" s="412"/>
      <c r="FQ242" s="412"/>
      <c r="FR242" s="412"/>
      <c r="FS242" s="412"/>
      <c r="FT242" s="412"/>
      <c r="FU242" s="412"/>
      <c r="FV242" s="29"/>
      <c r="FW242" s="29"/>
      <c r="FX242" s="29"/>
      <c r="FY242" s="29"/>
      <c r="FZ242" s="29"/>
      <c r="GA242" s="283"/>
      <c r="GB242" s="283"/>
      <c r="GC242" s="101"/>
      <c r="GD242" s="62"/>
      <c r="GE242" s="29"/>
      <c r="GF242" s="29"/>
      <c r="GG242" s="29"/>
      <c r="GH242" s="29"/>
      <c r="GI242" s="29"/>
      <c r="GJ242" s="29"/>
      <c r="GK242" s="286"/>
      <c r="GL242" s="148"/>
      <c r="GM242" s="250"/>
      <c r="GN242" s="65"/>
      <c r="GO242" s="65"/>
      <c r="GP242" s="69"/>
      <c r="GQ242" s="69"/>
      <c r="GR242" s="69"/>
      <c r="GS242" s="69"/>
      <c r="GT242" s="66"/>
      <c r="GU242" s="13"/>
      <c r="GV242" s="230"/>
    </row>
    <row r="243" spans="1:204" ht="6" customHeight="1" hidden="1">
      <c r="A243" s="512"/>
      <c r="B243" s="178"/>
      <c r="C243" s="31"/>
      <c r="D243" s="31"/>
      <c r="E243" s="251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6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11"/>
      <c r="BG243" s="177"/>
      <c r="BH243" s="177"/>
      <c r="BI243" s="177"/>
      <c r="BJ243" s="177"/>
      <c r="BK243" s="177"/>
      <c r="BL243" s="177"/>
      <c r="BM243" s="177"/>
      <c r="BN243" s="177"/>
      <c r="BO243" s="177"/>
      <c r="BP243" s="177"/>
      <c r="BQ243" s="177"/>
      <c r="BR243" s="177"/>
      <c r="BS243" s="177"/>
      <c r="BT243" s="177"/>
      <c r="BU243" s="177"/>
      <c r="BV243" s="177"/>
      <c r="BW243" s="177"/>
      <c r="BX243" s="177"/>
      <c r="BY243" s="177"/>
      <c r="BZ243" s="177"/>
      <c r="CA243" s="177"/>
      <c r="CB243" s="177"/>
      <c r="CC243" s="177"/>
      <c r="CD243" s="180"/>
      <c r="CE243" s="177"/>
      <c r="CF243" s="177"/>
      <c r="CG243" s="177"/>
      <c r="CH243" s="177"/>
      <c r="CI243" s="177"/>
      <c r="CJ243" s="177"/>
      <c r="CK243" s="177"/>
      <c r="CL243" s="177"/>
      <c r="CM243" s="177"/>
      <c r="CN243" s="177"/>
      <c r="CO243" s="177"/>
      <c r="CP243" s="111"/>
      <c r="CQ243" s="537"/>
      <c r="CR243" s="538"/>
      <c r="CS243" s="977"/>
      <c r="CT243" s="977"/>
      <c r="CU243" s="977"/>
      <c r="CV243" s="977"/>
      <c r="CW243" s="977"/>
      <c r="CX243" s="529"/>
      <c r="CY243" s="529"/>
      <c r="CZ243" s="533"/>
      <c r="DA243" s="535"/>
      <c r="DB243" s="535"/>
      <c r="DC243" s="535"/>
      <c r="DD243" s="535"/>
      <c r="DE243" s="535"/>
      <c r="DF243" s="535"/>
      <c r="DG243" s="535"/>
      <c r="DH243" s="535"/>
      <c r="DI243" s="535"/>
      <c r="DJ243" s="535"/>
      <c r="DK243" s="535"/>
      <c r="DL243" s="535"/>
      <c r="DM243" s="535"/>
      <c r="DN243" s="535"/>
      <c r="DO243" s="535"/>
      <c r="DP243" s="535"/>
      <c r="DQ243" s="535"/>
      <c r="DR243" s="535"/>
      <c r="DS243" s="535"/>
      <c r="DT243" s="535"/>
      <c r="DU243" s="535"/>
      <c r="DV243" s="535"/>
      <c r="DW243" s="535"/>
      <c r="DX243" s="535"/>
      <c r="DY243" s="535"/>
      <c r="DZ243" s="535"/>
      <c r="EA243" s="535"/>
      <c r="EB243" s="536"/>
      <c r="EC243" s="529"/>
      <c r="ED243" s="529"/>
      <c r="EE243" s="529"/>
      <c r="EF243" s="529"/>
      <c r="EG243" s="529"/>
      <c r="EH243" s="529"/>
      <c r="EI243" s="529"/>
      <c r="EJ243" s="529"/>
      <c r="EK243" s="529"/>
      <c r="EL243" s="529"/>
      <c r="EM243" s="529"/>
      <c r="EN243" s="529"/>
      <c r="EO243" s="529"/>
      <c r="EP243" s="529"/>
      <c r="EQ243" s="529"/>
      <c r="ER243" s="529"/>
      <c r="ES243" s="529"/>
      <c r="ET243" s="529"/>
      <c r="EU243" s="529"/>
      <c r="EV243" s="29"/>
      <c r="EW243" s="29"/>
      <c r="EX243" s="29"/>
      <c r="EY243" s="29"/>
      <c r="EZ243" s="29"/>
      <c r="FA243" s="29"/>
      <c r="FB243" s="29"/>
      <c r="FC243" s="29"/>
      <c r="FD243" s="152"/>
      <c r="FE243" s="152"/>
      <c r="FF243" s="152"/>
      <c r="FG243" s="152"/>
      <c r="FH243" s="152"/>
      <c r="FI243" s="152"/>
      <c r="FJ243" s="412"/>
      <c r="FK243" s="412"/>
      <c r="FL243" s="412"/>
      <c r="FM243" s="412"/>
      <c r="FN243" s="412"/>
      <c r="FO243" s="412"/>
      <c r="FP243" s="412"/>
      <c r="FQ243" s="412"/>
      <c r="FR243" s="412"/>
      <c r="FS243" s="412"/>
      <c r="FT243" s="412"/>
      <c r="FU243" s="412"/>
      <c r="FV243" s="29"/>
      <c r="FW243" s="29"/>
      <c r="FX243" s="29"/>
      <c r="FY243" s="29"/>
      <c r="FZ243" s="29"/>
      <c r="GA243" s="283"/>
      <c r="GB243" s="283"/>
      <c r="GC243" s="101"/>
      <c r="GD243" s="62"/>
      <c r="GE243" s="29"/>
      <c r="GF243" s="29"/>
      <c r="GG243" s="29"/>
      <c r="GH243" s="29"/>
      <c r="GI243" s="29"/>
      <c r="GJ243" s="29"/>
      <c r="GK243" s="286"/>
      <c r="GL243" s="148"/>
      <c r="GM243" s="250"/>
      <c r="GN243" s="65"/>
      <c r="GO243" s="65"/>
      <c r="GP243" s="69"/>
      <c r="GQ243" s="69"/>
      <c r="GR243" s="69"/>
      <c r="GS243" s="69"/>
      <c r="GT243" s="66"/>
      <c r="GU243" s="13"/>
      <c r="GV243" s="230"/>
    </row>
    <row r="244" spans="1:204" ht="18" customHeight="1" hidden="1">
      <c r="A244" s="512"/>
      <c r="B244" s="178"/>
      <c r="C244" s="31"/>
      <c r="D244" s="31"/>
      <c r="E244" s="371"/>
      <c r="F244" s="414"/>
      <c r="G244" s="414"/>
      <c r="H244" s="414"/>
      <c r="I244" s="414"/>
      <c r="J244" s="414"/>
      <c r="K244" s="414"/>
      <c r="L244" s="414"/>
      <c r="M244" s="414"/>
      <c r="N244" s="414"/>
      <c r="O244" s="414"/>
      <c r="P244" s="414"/>
      <c r="Q244" s="414"/>
      <c r="R244" s="414"/>
      <c r="S244" s="414"/>
      <c r="T244" s="414"/>
      <c r="U244" s="414"/>
      <c r="V244" s="414"/>
      <c r="W244" s="414"/>
      <c r="X244" s="414"/>
      <c r="Y244" s="25"/>
      <c r="Z244" s="185"/>
      <c r="AA244" s="733" t="s">
        <v>190</v>
      </c>
      <c r="AB244" s="733"/>
      <c r="AC244" s="733"/>
      <c r="AD244" s="733"/>
      <c r="AE244" s="733"/>
      <c r="AF244" s="733"/>
      <c r="AG244" s="733"/>
      <c r="AH244" s="733"/>
      <c r="AI244" s="733"/>
      <c r="AJ244" s="733"/>
      <c r="AK244" s="733"/>
      <c r="AL244" s="733"/>
      <c r="AM244" s="733"/>
      <c r="AN244" s="733"/>
      <c r="AO244" s="733"/>
      <c r="AP244" s="733"/>
      <c r="AQ244" s="733"/>
      <c r="AR244" s="733"/>
      <c r="AS244" s="733"/>
      <c r="AT244" s="733"/>
      <c r="AU244" s="733"/>
      <c r="AV244" s="733"/>
      <c r="AW244" s="733"/>
      <c r="AX244" s="733"/>
      <c r="AY244" s="733"/>
      <c r="AZ244" s="733"/>
      <c r="BA244" s="733"/>
      <c r="BB244" s="733"/>
      <c r="BC244" s="734"/>
      <c r="BD244" s="186"/>
      <c r="BE244" s="186"/>
      <c r="BF244" s="186"/>
      <c r="BG244" s="857">
        <f>SUM(BG239:BO242)</f>
        <v>3150</v>
      </c>
      <c r="BH244" s="857"/>
      <c r="BI244" s="857"/>
      <c r="BJ244" s="857"/>
      <c r="BK244" s="857"/>
      <c r="BL244" s="857"/>
      <c r="BM244" s="857"/>
      <c r="BN244" s="857"/>
      <c r="BO244" s="857"/>
      <c r="BP244" s="520"/>
      <c r="BQ244" s="520"/>
      <c r="BR244" s="520"/>
      <c r="BS244" s="520"/>
      <c r="BT244" s="857">
        <f>SUM(BT239:CB242)</f>
        <v>5400</v>
      </c>
      <c r="BU244" s="857"/>
      <c r="BV244" s="857"/>
      <c r="BW244" s="857"/>
      <c r="BX244" s="857"/>
      <c r="BY244" s="857"/>
      <c r="BZ244" s="857"/>
      <c r="CA244" s="857"/>
      <c r="CB244" s="857"/>
      <c r="CC244" s="187"/>
      <c r="CD244" s="187"/>
      <c r="CE244" s="187"/>
      <c r="CF244" s="187"/>
      <c r="CG244" s="816">
        <f>SUM(CG239:CO242)</f>
        <v>8550</v>
      </c>
      <c r="CH244" s="817"/>
      <c r="CI244" s="817"/>
      <c r="CJ244" s="817"/>
      <c r="CK244" s="817"/>
      <c r="CL244" s="817"/>
      <c r="CM244" s="817"/>
      <c r="CN244" s="817"/>
      <c r="CO244" s="818"/>
      <c r="CP244" s="186"/>
      <c r="CQ244" s="537"/>
      <c r="CR244" s="538"/>
      <c r="CS244" s="977"/>
      <c r="CT244" s="977"/>
      <c r="CU244" s="977"/>
      <c r="CV244" s="977"/>
      <c r="CW244" s="977"/>
      <c r="CX244" s="526"/>
      <c r="CY244" s="526"/>
      <c r="CZ244" s="539"/>
      <c r="DA244" s="984">
        <f>BG244/$DQ$236</f>
        <v>0.0315</v>
      </c>
      <c r="DB244" s="984"/>
      <c r="DC244" s="984"/>
      <c r="DD244" s="984"/>
      <c r="DE244" s="984"/>
      <c r="DF244" s="984"/>
      <c r="DG244" s="984"/>
      <c r="DH244" s="984"/>
      <c r="DI244" s="984"/>
      <c r="DJ244" s="984">
        <f>BT244/$DQ$236</f>
        <v>0.054</v>
      </c>
      <c r="DK244" s="984"/>
      <c r="DL244" s="984"/>
      <c r="DM244" s="984"/>
      <c r="DN244" s="984"/>
      <c r="DO244" s="984"/>
      <c r="DP244" s="984"/>
      <c r="DQ244" s="984"/>
      <c r="DR244" s="984"/>
      <c r="DS244" s="984">
        <f>CG244/$DQ$236</f>
        <v>0.0855</v>
      </c>
      <c r="DT244" s="984"/>
      <c r="DU244" s="984"/>
      <c r="DV244" s="984"/>
      <c r="DW244" s="984"/>
      <c r="DX244" s="984"/>
      <c r="DY244" s="984"/>
      <c r="DZ244" s="984"/>
      <c r="EA244" s="984"/>
      <c r="EB244" s="540"/>
      <c r="EC244" s="526"/>
      <c r="ED244" s="526"/>
      <c r="EE244" s="526"/>
      <c r="EF244" s="526"/>
      <c r="EG244" s="526"/>
      <c r="EH244" s="526"/>
      <c r="EI244" s="526"/>
      <c r="EJ244" s="526"/>
      <c r="EK244" s="526"/>
      <c r="EL244" s="526"/>
      <c r="EM244" s="526"/>
      <c r="EN244" s="526"/>
      <c r="EO244" s="526"/>
      <c r="EP244" s="526"/>
      <c r="EQ244" s="526"/>
      <c r="ER244" s="526"/>
      <c r="ES244" s="526"/>
      <c r="ET244" s="526"/>
      <c r="EU244" s="526"/>
      <c r="EV244" s="29"/>
      <c r="EW244" s="29"/>
      <c r="EX244" s="29"/>
      <c r="EY244" s="29"/>
      <c r="EZ244" s="29"/>
      <c r="FA244" s="29"/>
      <c r="FB244" s="29"/>
      <c r="FC244" s="29"/>
      <c r="FD244" s="152"/>
      <c r="FE244" s="152"/>
      <c r="FF244" s="152"/>
      <c r="FG244" s="152"/>
      <c r="FH244" s="152"/>
      <c r="FI244" s="152"/>
      <c r="FJ244" s="412"/>
      <c r="FK244" s="412"/>
      <c r="FL244" s="412"/>
      <c r="FM244" s="412"/>
      <c r="FN244" s="412"/>
      <c r="FO244" s="412"/>
      <c r="FP244" s="412"/>
      <c r="FQ244" s="412"/>
      <c r="FR244" s="412"/>
      <c r="FS244" s="412"/>
      <c r="FT244" s="412"/>
      <c r="FU244" s="412"/>
      <c r="FV244" s="29"/>
      <c r="FW244" s="29"/>
      <c r="FX244" s="29"/>
      <c r="FY244" s="29"/>
      <c r="FZ244" s="29"/>
      <c r="GA244" s="283"/>
      <c r="GB244" s="283"/>
      <c r="GC244" s="101"/>
      <c r="GD244" s="62"/>
      <c r="GE244" s="29"/>
      <c r="GF244" s="29"/>
      <c r="GG244" s="29"/>
      <c r="GH244" s="29"/>
      <c r="GI244" s="29"/>
      <c r="GJ244" s="29"/>
      <c r="GK244" s="286"/>
      <c r="GL244" s="148"/>
      <c r="GM244" s="250"/>
      <c r="GN244" s="65"/>
      <c r="GO244" s="65"/>
      <c r="GP244" s="69"/>
      <c r="GQ244" s="69"/>
      <c r="GR244" s="69"/>
      <c r="GS244" s="69"/>
      <c r="GT244" s="66"/>
      <c r="GU244" s="13"/>
      <c r="GV244" s="230"/>
    </row>
    <row r="245" spans="1:204" ht="18" customHeight="1" hidden="1">
      <c r="A245" s="512"/>
      <c r="B245" s="178"/>
      <c r="C245" s="31"/>
      <c r="D245" s="31"/>
      <c r="E245" s="873" t="s">
        <v>43</v>
      </c>
      <c r="F245" s="874"/>
      <c r="G245" s="874"/>
      <c r="H245" s="874"/>
      <c r="I245" s="874"/>
      <c r="J245" s="874"/>
      <c r="K245" s="874"/>
      <c r="L245" s="874"/>
      <c r="M245" s="874"/>
      <c r="N245" s="874"/>
      <c r="O245" s="874"/>
      <c r="P245" s="874"/>
      <c r="Q245" s="874"/>
      <c r="R245" s="874"/>
      <c r="S245" s="874"/>
      <c r="T245" s="874"/>
      <c r="U245" s="874"/>
      <c r="V245" s="874"/>
      <c r="W245" s="874"/>
      <c r="X245" s="874"/>
      <c r="Y245" s="874"/>
      <c r="Z245" s="874"/>
      <c r="AA245" s="874"/>
      <c r="AB245" s="874"/>
      <c r="AC245" s="874"/>
      <c r="AD245" s="874"/>
      <c r="AE245" s="874"/>
      <c r="AF245" s="874"/>
      <c r="AG245" s="874"/>
      <c r="AH245" s="874"/>
      <c r="AI245" s="874"/>
      <c r="AJ245" s="37"/>
      <c r="AK245" s="176"/>
      <c r="AL245" s="176"/>
      <c r="AM245" s="176"/>
      <c r="AN245" s="176"/>
      <c r="AO245" s="176"/>
      <c r="AP245" s="176"/>
      <c r="AQ245" s="176"/>
      <c r="AR245" s="176"/>
      <c r="AS245" s="37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807">
        <f>BG228</f>
        <v>350</v>
      </c>
      <c r="BH245" s="807"/>
      <c r="BI245" s="807"/>
      <c r="BJ245" s="807"/>
      <c r="BK245" s="807"/>
      <c r="BL245" s="807"/>
      <c r="BM245" s="807"/>
      <c r="BN245" s="807"/>
      <c r="BO245" s="807"/>
      <c r="BP245" s="177"/>
      <c r="BQ245" s="177"/>
      <c r="BR245" s="177"/>
      <c r="BS245" s="177"/>
      <c r="BT245" s="807">
        <f>BT228</f>
        <v>600</v>
      </c>
      <c r="BU245" s="807"/>
      <c r="BV245" s="807"/>
      <c r="BW245" s="807"/>
      <c r="BX245" s="807"/>
      <c r="BY245" s="807"/>
      <c r="BZ245" s="807"/>
      <c r="CA245" s="807"/>
      <c r="CB245" s="807"/>
      <c r="CC245" s="177"/>
      <c r="CD245" s="180"/>
      <c r="CE245" s="177"/>
      <c r="CF245" s="177"/>
      <c r="CG245" s="807">
        <f>BG245+BT245</f>
        <v>950</v>
      </c>
      <c r="CH245" s="807"/>
      <c r="CI245" s="807"/>
      <c r="CJ245" s="807"/>
      <c r="CK245" s="807"/>
      <c r="CL245" s="807"/>
      <c r="CM245" s="807"/>
      <c r="CN245" s="807"/>
      <c r="CO245" s="807"/>
      <c r="CP245" s="111"/>
      <c r="CQ245" s="537"/>
      <c r="CR245" s="538"/>
      <c r="CS245" s="977"/>
      <c r="CT245" s="977"/>
      <c r="CU245" s="977"/>
      <c r="CV245" s="977"/>
      <c r="CW245" s="977"/>
      <c r="CX245" s="529"/>
      <c r="CY245" s="529"/>
      <c r="CZ245" s="533"/>
      <c r="DA245" s="985">
        <f>BG245/$DQ$236</f>
        <v>0.0035</v>
      </c>
      <c r="DB245" s="985"/>
      <c r="DC245" s="985"/>
      <c r="DD245" s="985"/>
      <c r="DE245" s="985"/>
      <c r="DF245" s="985"/>
      <c r="DG245" s="985"/>
      <c r="DH245" s="985"/>
      <c r="DI245" s="985"/>
      <c r="DJ245" s="985">
        <f>BT245/$DQ$236</f>
        <v>0.006</v>
      </c>
      <c r="DK245" s="985"/>
      <c r="DL245" s="985"/>
      <c r="DM245" s="985"/>
      <c r="DN245" s="985"/>
      <c r="DO245" s="985"/>
      <c r="DP245" s="985"/>
      <c r="DQ245" s="985"/>
      <c r="DR245" s="985"/>
      <c r="DS245" s="985">
        <f>CG245/$DQ$236</f>
        <v>0.0095</v>
      </c>
      <c r="DT245" s="985"/>
      <c r="DU245" s="985"/>
      <c r="DV245" s="985"/>
      <c r="DW245" s="985"/>
      <c r="DX245" s="985"/>
      <c r="DY245" s="985"/>
      <c r="DZ245" s="985"/>
      <c r="EA245" s="985"/>
      <c r="EB245" s="536"/>
      <c r="EC245" s="529"/>
      <c r="ED245" s="529"/>
      <c r="EE245" s="529"/>
      <c r="EF245" s="529"/>
      <c r="EG245" s="529"/>
      <c r="EH245" s="529"/>
      <c r="EI245" s="529"/>
      <c r="EJ245" s="529"/>
      <c r="EK245" s="529"/>
      <c r="EL245" s="529"/>
      <c r="EM245" s="529"/>
      <c r="EN245" s="529"/>
      <c r="EO245" s="529"/>
      <c r="EP245" s="529"/>
      <c r="EQ245" s="529"/>
      <c r="ER245" s="529"/>
      <c r="ES245" s="529"/>
      <c r="ET245" s="529"/>
      <c r="EU245" s="529"/>
      <c r="EV245" s="29"/>
      <c r="EW245" s="29"/>
      <c r="EX245" s="29"/>
      <c r="EY245" s="29"/>
      <c r="EZ245" s="29"/>
      <c r="FA245" s="29"/>
      <c r="FB245" s="29"/>
      <c r="FC245" s="29"/>
      <c r="FD245" s="152"/>
      <c r="FE245" s="152"/>
      <c r="FF245" s="152"/>
      <c r="FG245" s="152"/>
      <c r="FH245" s="152"/>
      <c r="FI245" s="152"/>
      <c r="FJ245" s="412"/>
      <c r="FK245" s="412"/>
      <c r="FL245" s="412"/>
      <c r="FM245" s="412"/>
      <c r="FN245" s="412"/>
      <c r="FO245" s="412"/>
      <c r="FP245" s="412"/>
      <c r="FQ245" s="412"/>
      <c r="FR245" s="412"/>
      <c r="FS245" s="412"/>
      <c r="FT245" s="412"/>
      <c r="FU245" s="412"/>
      <c r="FV245" s="29"/>
      <c r="FW245" s="29"/>
      <c r="FX245" s="29"/>
      <c r="FY245" s="29"/>
      <c r="FZ245" s="29"/>
      <c r="GA245" s="283"/>
      <c r="GB245" s="283"/>
      <c r="GC245" s="101"/>
      <c r="GD245" s="62"/>
      <c r="GE245" s="29"/>
      <c r="GF245" s="29"/>
      <c r="GG245" s="29"/>
      <c r="GH245" s="29"/>
      <c r="GI245" s="29"/>
      <c r="GJ245" s="29"/>
      <c r="GK245" s="286"/>
      <c r="GL245" s="148"/>
      <c r="GM245" s="250"/>
      <c r="GN245" s="65"/>
      <c r="GO245" s="65"/>
      <c r="GP245" s="69"/>
      <c r="GQ245" s="69"/>
      <c r="GR245" s="69"/>
      <c r="GS245" s="69"/>
      <c r="GT245" s="66"/>
      <c r="GU245" s="13"/>
      <c r="GV245" s="230"/>
    </row>
    <row r="246" spans="1:204" ht="18" customHeight="1" hidden="1">
      <c r="A246" s="512"/>
      <c r="B246" s="178"/>
      <c r="C246" s="31"/>
      <c r="D246" s="31"/>
      <c r="E246" s="1026" t="s">
        <v>119</v>
      </c>
      <c r="F246" s="1028"/>
      <c r="G246" s="1028"/>
      <c r="H246" s="1028"/>
      <c r="I246" s="1028"/>
      <c r="J246" s="1028"/>
      <c r="K246" s="1028"/>
      <c r="L246" s="1028"/>
      <c r="M246" s="1028"/>
      <c r="N246" s="1028"/>
      <c r="O246" s="1028"/>
      <c r="P246" s="1028"/>
      <c r="Q246" s="1028"/>
      <c r="R246" s="1028"/>
      <c r="S246" s="1028"/>
      <c r="T246" s="1028"/>
      <c r="U246" s="1028"/>
      <c r="V246" s="1028"/>
      <c r="W246" s="1028"/>
      <c r="X246" s="1028"/>
      <c r="Y246" s="1028"/>
      <c r="Z246" s="1028"/>
      <c r="AA246" s="1028"/>
      <c r="AB246" s="1028"/>
      <c r="AC246" s="1028"/>
      <c r="AD246" s="1028"/>
      <c r="AE246" s="1028"/>
      <c r="AF246" s="1028"/>
      <c r="AG246" s="1028"/>
      <c r="AH246" s="1028"/>
      <c r="AI246" s="1028"/>
      <c r="AJ246" s="1028"/>
      <c r="AK246" s="1028"/>
      <c r="AL246" s="1028"/>
      <c r="AM246" s="1028"/>
      <c r="AN246" s="1028"/>
      <c r="AO246" s="1028"/>
      <c r="AP246" s="1028"/>
      <c r="AQ246" s="1028"/>
      <c r="AR246" s="1028"/>
      <c r="AS246" s="194"/>
      <c r="AT246" s="194"/>
      <c r="AU246" s="194"/>
      <c r="AV246" s="194"/>
      <c r="AW246" s="194"/>
      <c r="AX246" s="194"/>
      <c r="AY246" s="194"/>
      <c r="AZ246" s="194"/>
      <c r="BA246" s="194"/>
      <c r="BB246" s="191"/>
      <c r="BC246" s="191"/>
      <c r="BD246" s="191"/>
      <c r="BE246" s="191"/>
      <c r="BF246" s="191"/>
      <c r="BG246" s="792">
        <f>SUM(BG239:BO242)+BG245</f>
        <v>3500</v>
      </c>
      <c r="BH246" s="792"/>
      <c r="BI246" s="792"/>
      <c r="BJ246" s="792"/>
      <c r="BK246" s="792"/>
      <c r="BL246" s="792"/>
      <c r="BM246" s="792"/>
      <c r="BN246" s="792"/>
      <c r="BO246" s="792"/>
      <c r="BP246" s="180"/>
      <c r="BQ246" s="180"/>
      <c r="BR246" s="180"/>
      <c r="BS246" s="180"/>
      <c r="BT246" s="792">
        <f>SUM(BT239:CB242)+BT245</f>
        <v>6000</v>
      </c>
      <c r="BU246" s="792"/>
      <c r="BV246" s="792"/>
      <c r="BW246" s="792"/>
      <c r="BX246" s="792"/>
      <c r="BY246" s="792"/>
      <c r="BZ246" s="792"/>
      <c r="CA246" s="792"/>
      <c r="CB246" s="792"/>
      <c r="CC246" s="180"/>
      <c r="CD246" s="180"/>
      <c r="CE246" s="180"/>
      <c r="CF246" s="180"/>
      <c r="CG246" s="792">
        <f>SUM(CG239:CO242)+CG245</f>
        <v>9500</v>
      </c>
      <c r="CH246" s="792"/>
      <c r="CI246" s="792"/>
      <c r="CJ246" s="792"/>
      <c r="CK246" s="792"/>
      <c r="CL246" s="792"/>
      <c r="CM246" s="792"/>
      <c r="CN246" s="792"/>
      <c r="CO246" s="792"/>
      <c r="CP246" s="191"/>
      <c r="CQ246" s="537"/>
      <c r="CR246" s="538"/>
      <c r="CS246" s="977"/>
      <c r="CT246" s="977"/>
      <c r="CU246" s="977"/>
      <c r="CV246" s="977"/>
      <c r="CW246" s="977"/>
      <c r="CX246" s="529"/>
      <c r="CY246" s="529"/>
      <c r="CZ246" s="533"/>
      <c r="DA246" s="1269">
        <f>BG246/$DQ$236</f>
        <v>0.035</v>
      </c>
      <c r="DB246" s="1269"/>
      <c r="DC246" s="1269"/>
      <c r="DD246" s="1269"/>
      <c r="DE246" s="1269"/>
      <c r="DF246" s="1269"/>
      <c r="DG246" s="1269"/>
      <c r="DH246" s="1269"/>
      <c r="DI246" s="1269"/>
      <c r="DJ246" s="1269">
        <f>BT246/$DQ$236</f>
        <v>0.06</v>
      </c>
      <c r="DK246" s="1269"/>
      <c r="DL246" s="1269"/>
      <c r="DM246" s="1269"/>
      <c r="DN246" s="1269"/>
      <c r="DO246" s="1269"/>
      <c r="DP246" s="1269"/>
      <c r="DQ246" s="1269"/>
      <c r="DR246" s="1269"/>
      <c r="DS246" s="1272">
        <f>CG246/$DQ$236</f>
        <v>0.095</v>
      </c>
      <c r="DT246" s="1272"/>
      <c r="DU246" s="1272"/>
      <c r="DV246" s="1272"/>
      <c r="DW246" s="1272"/>
      <c r="DX246" s="1272"/>
      <c r="DY246" s="1272"/>
      <c r="DZ246" s="1272"/>
      <c r="EA246" s="1272"/>
      <c r="EB246" s="536"/>
      <c r="EC246" s="529"/>
      <c r="ED246" s="529"/>
      <c r="EE246" s="529"/>
      <c r="EF246" s="529"/>
      <c r="EG246" s="529"/>
      <c r="EH246" s="529"/>
      <c r="EI246" s="529"/>
      <c r="EJ246" s="529"/>
      <c r="EK246" s="529"/>
      <c r="EL246" s="1286"/>
      <c r="EM246" s="1286"/>
      <c r="EN246" s="1286"/>
      <c r="EO246" s="1286"/>
      <c r="EP246" s="1286"/>
      <c r="EQ246" s="1286"/>
      <c r="ER246" s="1286"/>
      <c r="ES246" s="1286"/>
      <c r="ET246" s="1286"/>
      <c r="EU246" s="1286"/>
      <c r="EV246" s="29"/>
      <c r="EW246" s="29"/>
      <c r="EX246" s="29"/>
      <c r="EY246" s="29"/>
      <c r="EZ246" s="29"/>
      <c r="FA246" s="29"/>
      <c r="FB246" s="29"/>
      <c r="FC246" s="29"/>
      <c r="FD246" s="152"/>
      <c r="FE246" s="152"/>
      <c r="FF246" s="152"/>
      <c r="FG246" s="152"/>
      <c r="FH246" s="152"/>
      <c r="FI246" s="152"/>
      <c r="FJ246" s="412"/>
      <c r="FK246" s="412"/>
      <c r="FL246" s="412"/>
      <c r="FM246" s="412"/>
      <c r="FN246" s="412"/>
      <c r="FO246" s="412"/>
      <c r="FP246" s="412"/>
      <c r="FQ246" s="412"/>
      <c r="FR246" s="412"/>
      <c r="FS246" s="412"/>
      <c r="FT246" s="412"/>
      <c r="FU246" s="412"/>
      <c r="FV246" s="29"/>
      <c r="FW246" s="29"/>
      <c r="FX246" s="29"/>
      <c r="FY246" s="29"/>
      <c r="FZ246" s="29"/>
      <c r="GA246" s="283"/>
      <c r="GB246" s="283"/>
      <c r="GC246" s="101"/>
      <c r="GD246" s="62"/>
      <c r="GE246" s="29"/>
      <c r="GF246" s="29"/>
      <c r="GG246" s="29"/>
      <c r="GH246" s="29"/>
      <c r="GI246" s="29"/>
      <c r="GJ246" s="29"/>
      <c r="GK246" s="286"/>
      <c r="GL246" s="148"/>
      <c r="GM246" s="250"/>
      <c r="GN246" s="65"/>
      <c r="GO246" s="65"/>
      <c r="GP246" s="69"/>
      <c r="GQ246" s="69"/>
      <c r="GR246" s="69"/>
      <c r="GS246" s="69"/>
      <c r="GT246" s="66"/>
      <c r="GU246" s="13"/>
      <c r="GV246" s="230"/>
    </row>
    <row r="247" spans="1:204" ht="18" customHeight="1" hidden="1">
      <c r="A247" s="512"/>
      <c r="B247" s="178"/>
      <c r="C247" s="31"/>
      <c r="D247" s="31"/>
      <c r="E247" s="873" t="s">
        <v>30</v>
      </c>
      <c r="F247" s="874"/>
      <c r="G247" s="874"/>
      <c r="H247" s="874"/>
      <c r="I247" s="874"/>
      <c r="J247" s="874"/>
      <c r="K247" s="874"/>
      <c r="L247" s="874"/>
      <c r="M247" s="874"/>
      <c r="N247" s="874"/>
      <c r="O247" s="874"/>
      <c r="P247" s="874"/>
      <c r="Q247" s="874"/>
      <c r="R247" s="874"/>
      <c r="S247" s="874"/>
      <c r="T247" s="874"/>
      <c r="U247" s="874"/>
      <c r="V247" s="874"/>
      <c r="W247" s="874"/>
      <c r="X247" s="874"/>
      <c r="Y247" s="874"/>
      <c r="Z247" s="874"/>
      <c r="AA247" s="874"/>
      <c r="AB247" s="874"/>
      <c r="AC247" s="874"/>
      <c r="AD247" s="874"/>
      <c r="AE247" s="874"/>
      <c r="AF247" s="874"/>
      <c r="AG247" s="874"/>
      <c r="AH247" s="874"/>
      <c r="AI247" s="874"/>
      <c r="AJ247" s="874"/>
      <c r="AK247" s="176"/>
      <c r="AL247" s="176"/>
      <c r="AM247" s="176"/>
      <c r="AN247" s="176"/>
      <c r="AO247" s="176"/>
      <c r="AP247" s="176"/>
      <c r="AQ247" s="176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807">
        <f>BG233</f>
        <v>-700</v>
      </c>
      <c r="BH247" s="807"/>
      <c r="BI247" s="807"/>
      <c r="BJ247" s="807"/>
      <c r="BK247" s="807"/>
      <c r="BL247" s="807"/>
      <c r="BM247" s="807"/>
      <c r="BN247" s="807"/>
      <c r="BO247" s="807"/>
      <c r="BP247" s="177"/>
      <c r="BQ247" s="177"/>
      <c r="BR247" s="177"/>
      <c r="BS247" s="177"/>
      <c r="BT247" s="807">
        <f>BT233</f>
        <v>6400</v>
      </c>
      <c r="BU247" s="807"/>
      <c r="BV247" s="807"/>
      <c r="BW247" s="807"/>
      <c r="BX247" s="807"/>
      <c r="BY247" s="807"/>
      <c r="BZ247" s="807"/>
      <c r="CA247" s="807"/>
      <c r="CB247" s="807"/>
      <c r="CC247" s="177"/>
      <c r="CD247" s="180"/>
      <c r="CE247" s="177"/>
      <c r="CF247" s="177"/>
      <c r="CG247" s="807">
        <f>BG247+BT247</f>
        <v>5700</v>
      </c>
      <c r="CH247" s="807"/>
      <c r="CI247" s="807"/>
      <c r="CJ247" s="807"/>
      <c r="CK247" s="807"/>
      <c r="CL247" s="807"/>
      <c r="CM247" s="807"/>
      <c r="CN247" s="807"/>
      <c r="CO247" s="807"/>
      <c r="CP247" s="111"/>
      <c r="CQ247" s="541"/>
      <c r="CR247" s="542"/>
      <c r="CS247" s="977"/>
      <c r="CT247" s="977"/>
      <c r="CU247" s="977"/>
      <c r="CV247" s="977"/>
      <c r="CW247" s="977"/>
      <c r="CX247" s="529"/>
      <c r="CY247" s="529"/>
      <c r="CZ247" s="533"/>
      <c r="DA247" s="1269">
        <f>BG247/$DQ$236</f>
        <v>-0.007</v>
      </c>
      <c r="DB247" s="1269"/>
      <c r="DC247" s="1269"/>
      <c r="DD247" s="1269"/>
      <c r="DE247" s="1269"/>
      <c r="DF247" s="1269"/>
      <c r="DG247" s="1269"/>
      <c r="DH247" s="1269"/>
      <c r="DI247" s="1269"/>
      <c r="DJ247" s="1269">
        <f>BT247/$DQ$236</f>
        <v>0.064</v>
      </c>
      <c r="DK247" s="1269"/>
      <c r="DL247" s="1269"/>
      <c r="DM247" s="1269"/>
      <c r="DN247" s="1269"/>
      <c r="DO247" s="1269"/>
      <c r="DP247" s="1269"/>
      <c r="DQ247" s="1269"/>
      <c r="DR247" s="1269"/>
      <c r="DS247" s="1269">
        <f>CG247/$DQ$236</f>
        <v>0.057</v>
      </c>
      <c r="DT247" s="1269"/>
      <c r="DU247" s="1269"/>
      <c r="DV247" s="1269"/>
      <c r="DW247" s="1269"/>
      <c r="DX247" s="1269"/>
      <c r="DY247" s="1269"/>
      <c r="DZ247" s="1269"/>
      <c r="EA247" s="1269"/>
      <c r="EB247" s="536"/>
      <c r="EC247" s="529"/>
      <c r="ED247" s="529"/>
      <c r="EE247" s="529"/>
      <c r="EF247" s="529"/>
      <c r="EG247" s="529"/>
      <c r="EH247" s="529"/>
      <c r="EI247" s="529"/>
      <c r="EJ247" s="529"/>
      <c r="EK247" s="529"/>
      <c r="EL247" s="529"/>
      <c r="EM247" s="529"/>
      <c r="EN247" s="529"/>
      <c r="EO247" s="529"/>
      <c r="EP247" s="529"/>
      <c r="EQ247" s="529"/>
      <c r="ER247" s="529"/>
      <c r="ES247" s="529"/>
      <c r="ET247" s="529"/>
      <c r="EU247" s="529"/>
      <c r="EV247" s="29"/>
      <c r="EW247" s="29"/>
      <c r="EX247" s="29"/>
      <c r="EY247" s="29"/>
      <c r="EZ247" s="29"/>
      <c r="FA247" s="29"/>
      <c r="FB247" s="29"/>
      <c r="FC247" s="29"/>
      <c r="FD247" s="152"/>
      <c r="FE247" s="152"/>
      <c r="FF247" s="152"/>
      <c r="FG247" s="152"/>
      <c r="FH247" s="152"/>
      <c r="FI247" s="152"/>
      <c r="FJ247" s="412"/>
      <c r="FK247" s="412"/>
      <c r="FL247" s="412"/>
      <c r="FM247" s="412"/>
      <c r="FN247" s="412"/>
      <c r="FO247" s="412"/>
      <c r="FP247" s="412"/>
      <c r="FQ247" s="412"/>
      <c r="FR247" s="412"/>
      <c r="FS247" s="412"/>
      <c r="FT247" s="412"/>
      <c r="FU247" s="412"/>
      <c r="FV247" s="29"/>
      <c r="FW247" s="29"/>
      <c r="FX247" s="29"/>
      <c r="FY247" s="29"/>
      <c r="FZ247" s="29"/>
      <c r="GA247" s="283"/>
      <c r="GB247" s="283"/>
      <c r="GC247" s="101"/>
      <c r="GD247" s="62"/>
      <c r="GE247" s="29"/>
      <c r="GF247" s="29"/>
      <c r="GG247" s="29"/>
      <c r="GH247" s="29"/>
      <c r="GI247" s="29"/>
      <c r="GJ247" s="29"/>
      <c r="GK247" s="286"/>
      <c r="GL247" s="148"/>
      <c r="GM247" s="250"/>
      <c r="GN247" s="65"/>
      <c r="GO247" s="65"/>
      <c r="GP247" s="69"/>
      <c r="GQ247" s="69"/>
      <c r="GR247" s="69"/>
      <c r="GS247" s="69"/>
      <c r="GT247" s="66"/>
      <c r="GU247" s="13"/>
      <c r="GV247" s="230"/>
    </row>
    <row r="248" spans="1:204" ht="14.25" customHeight="1" hidden="1">
      <c r="A248" s="512"/>
      <c r="B248" s="178"/>
      <c r="C248" s="31"/>
      <c r="D248" s="31"/>
      <c r="E248" s="193"/>
      <c r="F248" s="1055"/>
      <c r="G248" s="1055"/>
      <c r="H248" s="1055"/>
      <c r="I248" s="1055"/>
      <c r="J248" s="1055"/>
      <c r="K248" s="1055"/>
      <c r="L248" s="1055"/>
      <c r="M248" s="1055"/>
      <c r="N248" s="1055"/>
      <c r="O248" s="1055"/>
      <c r="P248" s="1055"/>
      <c r="Q248" s="1055"/>
      <c r="R248" s="1055"/>
      <c r="S248" s="1055"/>
      <c r="T248" s="1055"/>
      <c r="U248" s="1055"/>
      <c r="V248" s="1055"/>
      <c r="W248" s="1055"/>
      <c r="X248" s="1055"/>
      <c r="Y248" s="1055"/>
      <c r="Z248" s="1055"/>
      <c r="AA248" s="1055"/>
      <c r="AB248" s="1055"/>
      <c r="AC248" s="1055"/>
      <c r="AD248" s="1055"/>
      <c r="AE248" s="1055"/>
      <c r="AF248" s="1055"/>
      <c r="AG248" s="25"/>
      <c r="AH248" s="25"/>
      <c r="AI248" s="25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  <c r="AW248" s="194"/>
      <c r="AX248" s="194"/>
      <c r="AY248" s="194"/>
      <c r="AZ248" s="194"/>
      <c r="BA248" s="194"/>
      <c r="BB248" s="195"/>
      <c r="BC248" s="195"/>
      <c r="BD248" s="195"/>
      <c r="BE248" s="195"/>
      <c r="BF248" s="195"/>
      <c r="BG248" s="998">
        <f>BG246+BG247</f>
        <v>2800</v>
      </c>
      <c r="BH248" s="998"/>
      <c r="BI248" s="998"/>
      <c r="BJ248" s="998"/>
      <c r="BK248" s="998"/>
      <c r="BL248" s="998"/>
      <c r="BM248" s="998"/>
      <c r="BN248" s="998"/>
      <c r="BO248" s="998"/>
      <c r="BP248" s="253"/>
      <c r="BQ248" s="253"/>
      <c r="BR248" s="253"/>
      <c r="BS248" s="253"/>
      <c r="BT248" s="998">
        <f>BT246+BT247</f>
        <v>12400</v>
      </c>
      <c r="BU248" s="998"/>
      <c r="BV248" s="998"/>
      <c r="BW248" s="998"/>
      <c r="BX248" s="998"/>
      <c r="BY248" s="998"/>
      <c r="BZ248" s="998"/>
      <c r="CA248" s="998"/>
      <c r="CB248" s="998"/>
      <c r="CC248" s="253"/>
      <c r="CD248" s="253"/>
      <c r="CE248" s="253"/>
      <c r="CF248" s="253"/>
      <c r="CG248" s="998">
        <f>CG246+CG247</f>
        <v>15200</v>
      </c>
      <c r="CH248" s="998"/>
      <c r="CI248" s="998"/>
      <c r="CJ248" s="998"/>
      <c r="CK248" s="998"/>
      <c r="CL248" s="998"/>
      <c r="CM248" s="998"/>
      <c r="CN248" s="998"/>
      <c r="CO248" s="998"/>
      <c r="CP248" s="415"/>
      <c r="CQ248" s="528"/>
      <c r="CR248" s="528"/>
      <c r="CS248" s="977"/>
      <c r="CT248" s="977"/>
      <c r="CU248" s="977"/>
      <c r="CV248" s="977"/>
      <c r="CW248" s="977"/>
      <c r="CX248" s="529"/>
      <c r="CY248" s="529"/>
      <c r="CZ248" s="533"/>
      <c r="DA248" s="1282">
        <f>BG248/$DQ$236</f>
        <v>0.028</v>
      </c>
      <c r="DB248" s="1282"/>
      <c r="DC248" s="1282"/>
      <c r="DD248" s="1282"/>
      <c r="DE248" s="1282"/>
      <c r="DF248" s="1282"/>
      <c r="DG248" s="1282"/>
      <c r="DH248" s="1282"/>
      <c r="DI248" s="1282"/>
      <c r="DJ248" s="1282">
        <f>BT248/$DQ$236</f>
        <v>0.124</v>
      </c>
      <c r="DK248" s="1282"/>
      <c r="DL248" s="1282"/>
      <c r="DM248" s="1282"/>
      <c r="DN248" s="1282"/>
      <c r="DO248" s="1282"/>
      <c r="DP248" s="1282"/>
      <c r="DQ248" s="1282"/>
      <c r="DR248" s="1282"/>
      <c r="DS248" s="1282">
        <f>CG248/$DQ$236</f>
        <v>0.152</v>
      </c>
      <c r="DT248" s="1282"/>
      <c r="DU248" s="1282"/>
      <c r="DV248" s="1282"/>
      <c r="DW248" s="1282"/>
      <c r="DX248" s="1282"/>
      <c r="DY248" s="1282"/>
      <c r="DZ248" s="1282"/>
      <c r="EA248" s="1282"/>
      <c r="EB248" s="536"/>
      <c r="EC248" s="529"/>
      <c r="ED248" s="529"/>
      <c r="EE248" s="529"/>
      <c r="EF248" s="529"/>
      <c r="EG248" s="529"/>
      <c r="EH248" s="529"/>
      <c r="EI248" s="529"/>
      <c r="EJ248" s="529"/>
      <c r="EK248" s="529"/>
      <c r="EL248" s="529"/>
      <c r="EM248" s="529"/>
      <c r="EN248" s="529"/>
      <c r="EO248" s="529"/>
      <c r="EP248" s="529"/>
      <c r="EQ248" s="529"/>
      <c r="ER248" s="529"/>
      <c r="ES248" s="529"/>
      <c r="ET248" s="529"/>
      <c r="EU248" s="529"/>
      <c r="EV248" s="29"/>
      <c r="EW248" s="29"/>
      <c r="EX248" s="29"/>
      <c r="EY248" s="29"/>
      <c r="EZ248" s="29"/>
      <c r="FA248" s="29"/>
      <c r="FB248" s="29"/>
      <c r="FC248" s="29"/>
      <c r="FD248" s="152"/>
      <c r="FE248" s="152"/>
      <c r="FF248" s="152"/>
      <c r="FG248" s="152"/>
      <c r="FH248" s="152"/>
      <c r="FI248" s="152"/>
      <c r="FJ248" s="412"/>
      <c r="FK248" s="412"/>
      <c r="FL248" s="412"/>
      <c r="FM248" s="412"/>
      <c r="FN248" s="412"/>
      <c r="FO248" s="412"/>
      <c r="FP248" s="412"/>
      <c r="FQ248" s="412"/>
      <c r="FR248" s="412"/>
      <c r="FS248" s="412"/>
      <c r="FT248" s="412"/>
      <c r="FU248" s="412"/>
      <c r="FV248" s="29"/>
      <c r="FW248" s="29"/>
      <c r="FX248" s="29"/>
      <c r="FY248" s="29"/>
      <c r="FZ248" s="29"/>
      <c r="GA248" s="283"/>
      <c r="GB248" s="283"/>
      <c r="GC248" s="101"/>
      <c r="GD248" s="62"/>
      <c r="GE248" s="29"/>
      <c r="GF248" s="29"/>
      <c r="GG248" s="29"/>
      <c r="GH248" s="29"/>
      <c r="GI248" s="29"/>
      <c r="GJ248" s="29"/>
      <c r="GK248" s="286"/>
      <c r="GL248" s="148"/>
      <c r="GM248" s="250"/>
      <c r="GN248" s="65"/>
      <c r="GO248" s="65"/>
      <c r="GP248" s="69"/>
      <c r="GQ248" s="69"/>
      <c r="GR248" s="69"/>
      <c r="GS248" s="69"/>
      <c r="GT248" s="66"/>
      <c r="GU248" s="13"/>
      <c r="GV248" s="230"/>
    </row>
    <row r="249" spans="1:204" ht="9" customHeight="1" hidden="1">
      <c r="A249" s="512"/>
      <c r="B249" s="178"/>
      <c r="C249" s="31"/>
      <c r="D249" s="31"/>
      <c r="E249" s="197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9"/>
      <c r="AH249" s="199"/>
      <c r="AI249" s="199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1"/>
      <c r="BC249" s="201"/>
      <c r="BD249" s="201"/>
      <c r="BE249" s="201"/>
      <c r="BF249" s="201"/>
      <c r="BG249" s="416"/>
      <c r="BH249" s="416"/>
      <c r="BI249" s="416"/>
      <c r="BJ249" s="416"/>
      <c r="BK249" s="416"/>
      <c r="BL249" s="416"/>
      <c r="BM249" s="416"/>
      <c r="BN249" s="416"/>
      <c r="BO249" s="416"/>
      <c r="BP249" s="416"/>
      <c r="BQ249" s="416"/>
      <c r="BR249" s="416"/>
      <c r="BS249" s="416"/>
      <c r="BT249" s="416"/>
      <c r="BU249" s="416"/>
      <c r="BV249" s="416"/>
      <c r="BW249" s="416"/>
      <c r="BX249" s="416"/>
      <c r="BY249" s="416"/>
      <c r="BZ249" s="416"/>
      <c r="CA249" s="416"/>
      <c r="CB249" s="416"/>
      <c r="CC249" s="416"/>
      <c r="CD249" s="416"/>
      <c r="CE249" s="416"/>
      <c r="CF249" s="416"/>
      <c r="CG249" s="416"/>
      <c r="CH249" s="416"/>
      <c r="CI249" s="416"/>
      <c r="CJ249" s="416"/>
      <c r="CK249" s="416"/>
      <c r="CL249" s="416"/>
      <c r="CM249" s="416"/>
      <c r="CN249" s="416"/>
      <c r="CO249" s="416"/>
      <c r="CP249" s="203"/>
      <c r="CQ249" s="528"/>
      <c r="CR249" s="528"/>
      <c r="CS249" s="528"/>
      <c r="CT249" s="528"/>
      <c r="CU249" s="528"/>
      <c r="CV249" s="528"/>
      <c r="CW249" s="528"/>
      <c r="CX249" s="529"/>
      <c r="CY249" s="1284" t="s">
        <v>121</v>
      </c>
      <c r="CZ249" s="1284"/>
      <c r="DA249" s="1284"/>
      <c r="DB249" s="1284"/>
      <c r="DC249" s="1284"/>
      <c r="DD249" s="1284"/>
      <c r="DE249" s="1284"/>
      <c r="DF249" s="1284"/>
      <c r="DG249" s="1284"/>
      <c r="DH249" s="1284"/>
      <c r="DI249" s="1284"/>
      <c r="DJ249" s="1284"/>
      <c r="DK249" s="1284"/>
      <c r="DL249" s="1284"/>
      <c r="DM249" s="1284"/>
      <c r="DN249" s="1284"/>
      <c r="DO249" s="1284"/>
      <c r="DP249" s="1284"/>
      <c r="DQ249" s="1284"/>
      <c r="DR249" s="1284"/>
      <c r="DS249" s="1284"/>
      <c r="DT249" s="1284"/>
      <c r="DU249" s="1284"/>
      <c r="DV249" s="1284"/>
      <c r="DW249" s="1284"/>
      <c r="DX249" s="1284"/>
      <c r="DY249" s="1284"/>
      <c r="DZ249" s="1284"/>
      <c r="EA249" s="1284"/>
      <c r="EB249" s="1284"/>
      <c r="EC249" s="1284"/>
      <c r="ED249" s="1284"/>
      <c r="EE249" s="1284"/>
      <c r="EF249" s="1284"/>
      <c r="EG249" s="1284"/>
      <c r="EH249" s="1284"/>
      <c r="EI249" s="1284"/>
      <c r="EJ249" s="529"/>
      <c r="EK249" s="529"/>
      <c r="EL249" s="529"/>
      <c r="EM249" s="529"/>
      <c r="EN249" s="529"/>
      <c r="EO249" s="529"/>
      <c r="EP249" s="529"/>
      <c r="EQ249" s="529"/>
      <c r="ER249" s="529"/>
      <c r="ES249" s="529"/>
      <c r="ET249" s="529"/>
      <c r="EU249" s="529"/>
      <c r="EV249" s="29"/>
      <c r="EW249" s="29"/>
      <c r="EX249" s="29"/>
      <c r="EY249" s="29"/>
      <c r="EZ249" s="29"/>
      <c r="FA249" s="29"/>
      <c r="FB249" s="29"/>
      <c r="FC249" s="29"/>
      <c r="FD249" s="152"/>
      <c r="FE249" s="152"/>
      <c r="FF249" s="152"/>
      <c r="FG249" s="152"/>
      <c r="FH249" s="152"/>
      <c r="FI249" s="152"/>
      <c r="FJ249" s="412"/>
      <c r="FK249" s="412"/>
      <c r="FL249" s="412"/>
      <c r="FM249" s="412"/>
      <c r="FN249" s="412"/>
      <c r="FO249" s="412"/>
      <c r="FP249" s="412"/>
      <c r="FQ249" s="412"/>
      <c r="FR249" s="412"/>
      <c r="FS249" s="412"/>
      <c r="FT249" s="412"/>
      <c r="FU249" s="412"/>
      <c r="FV249" s="29"/>
      <c r="FW249" s="29"/>
      <c r="FX249" s="29"/>
      <c r="FY249" s="29"/>
      <c r="FZ249" s="29"/>
      <c r="GA249" s="283"/>
      <c r="GB249" s="283"/>
      <c r="GC249" s="101"/>
      <c r="GD249" s="62"/>
      <c r="GE249" s="29"/>
      <c r="GF249" s="29"/>
      <c r="GG249" s="29"/>
      <c r="GH249" s="29"/>
      <c r="GI249" s="29"/>
      <c r="GJ249" s="29"/>
      <c r="GK249" s="286"/>
      <c r="GL249" s="148"/>
      <c r="GM249" s="250"/>
      <c r="GN249" s="65"/>
      <c r="GO249" s="65"/>
      <c r="GP249" s="69"/>
      <c r="GQ249" s="69"/>
      <c r="GR249" s="69"/>
      <c r="GS249" s="69"/>
      <c r="GT249" s="66"/>
      <c r="GU249" s="13"/>
      <c r="GV249" s="230"/>
    </row>
    <row r="250" spans="1:204" ht="14.25" customHeight="1" hidden="1">
      <c r="A250" s="512"/>
      <c r="B250" s="29"/>
      <c r="C250" s="24"/>
      <c r="D250" s="24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7"/>
      <c r="AV250" s="27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102"/>
      <c r="GJ250" s="102"/>
      <c r="GK250" s="102"/>
      <c r="GL250" s="148"/>
      <c r="GM250" s="230"/>
      <c r="GN250" s="13"/>
      <c r="GO250" s="13"/>
      <c r="GP250" s="13"/>
      <c r="GQ250" s="13"/>
      <c r="GR250" s="13"/>
      <c r="GS250" s="13"/>
      <c r="GT250" s="13"/>
      <c r="GU250" s="13"/>
      <c r="GV250" s="230"/>
    </row>
    <row r="251" spans="1:193" s="562" customFormat="1" ht="20.25" customHeight="1" hidden="1">
      <c r="A251" s="543"/>
      <c r="B251" s="544"/>
      <c r="C251" s="545"/>
      <c r="D251" s="545"/>
      <c r="E251" s="546" t="s">
        <v>122</v>
      </c>
      <c r="F251" s="547"/>
      <c r="G251" s="547"/>
      <c r="H251" s="547"/>
      <c r="I251" s="547"/>
      <c r="J251" s="547"/>
      <c r="K251" s="548"/>
      <c r="L251" s="548"/>
      <c r="M251" s="548"/>
      <c r="N251" s="548"/>
      <c r="O251" s="548"/>
      <c r="P251" s="549"/>
      <c r="Q251" s="549"/>
      <c r="R251" s="549"/>
      <c r="S251" s="549"/>
      <c r="T251" s="549"/>
      <c r="U251" s="549"/>
      <c r="V251" s="549"/>
      <c r="W251" s="549"/>
      <c r="X251" s="549"/>
      <c r="Y251" s="549"/>
      <c r="Z251" s="549"/>
      <c r="AA251" s="549"/>
      <c r="AB251" s="549"/>
      <c r="AC251" s="549"/>
      <c r="AD251" s="549"/>
      <c r="AE251" s="549"/>
      <c r="AF251" s="549"/>
      <c r="AG251" s="549"/>
      <c r="AH251" s="549"/>
      <c r="AI251" s="549"/>
      <c r="AJ251" s="550"/>
      <c r="AK251" s="550"/>
      <c r="AL251" s="551"/>
      <c r="AM251" s="551"/>
      <c r="AN251" s="551"/>
      <c r="AO251" s="551"/>
      <c r="AP251" s="551"/>
      <c r="AQ251" s="551"/>
      <c r="AR251" s="551"/>
      <c r="AS251" s="551"/>
      <c r="AT251" s="551"/>
      <c r="AU251" s="551"/>
      <c r="AV251" s="551"/>
      <c r="AW251" s="551"/>
      <c r="AX251" s="551"/>
      <c r="AY251" s="552"/>
      <c r="AZ251" s="552"/>
      <c r="BA251" s="552"/>
      <c r="BB251" s="552"/>
      <c r="BC251" s="552"/>
      <c r="BD251" s="552"/>
      <c r="BE251" s="552"/>
      <c r="BF251" s="552"/>
      <c r="BG251" s="552"/>
      <c r="BH251" s="553"/>
      <c r="BI251" s="554"/>
      <c r="BJ251" s="524"/>
      <c r="BK251" s="524"/>
      <c r="BL251" s="524"/>
      <c r="BM251" s="524"/>
      <c r="BN251" s="524"/>
      <c r="BO251" s="524"/>
      <c r="BP251" s="524"/>
      <c r="BQ251" s="524"/>
      <c r="BR251" s="524"/>
      <c r="BS251" s="524"/>
      <c r="BT251" s="524"/>
      <c r="BU251" s="524"/>
      <c r="BV251" s="524"/>
      <c r="BW251" s="524"/>
      <c r="BX251" s="524"/>
      <c r="BY251" s="524"/>
      <c r="BZ251" s="524"/>
      <c r="CA251" s="524"/>
      <c r="CB251" s="524"/>
      <c r="CC251" s="524"/>
      <c r="CD251" s="524"/>
      <c r="CE251" s="524"/>
      <c r="CF251" s="524"/>
      <c r="CG251" s="524"/>
      <c r="CH251" s="524"/>
      <c r="CI251" s="524"/>
      <c r="CJ251" s="524"/>
      <c r="CK251" s="526"/>
      <c r="CL251" s="526"/>
      <c r="CM251" s="526"/>
      <c r="CN251" s="526"/>
      <c r="CO251" s="526"/>
      <c r="CP251" s="526"/>
      <c r="CQ251" s="524"/>
      <c r="CR251" s="524"/>
      <c r="CS251" s="524"/>
      <c r="CT251" s="525"/>
      <c r="CU251" s="525"/>
      <c r="CV251" s="525"/>
      <c r="CW251" s="525"/>
      <c r="CX251" s="525"/>
      <c r="CY251" s="525"/>
      <c r="CZ251" s="981" t="s">
        <v>120</v>
      </c>
      <c r="DA251" s="982"/>
      <c r="DB251" s="982"/>
      <c r="DC251" s="982"/>
      <c r="DD251" s="982"/>
      <c r="DE251" s="982"/>
      <c r="DF251" s="982"/>
      <c r="DG251" s="982"/>
      <c r="DH251" s="982"/>
      <c r="DI251" s="982"/>
      <c r="DJ251" s="982"/>
      <c r="DK251" s="982"/>
      <c r="DL251" s="982"/>
      <c r="DM251" s="982"/>
      <c r="DN251" s="982"/>
      <c r="DO251" s="982"/>
      <c r="DP251" s="982"/>
      <c r="DQ251" s="987">
        <f>IF(CG49&lt;&gt;0,CG49,CG48)</f>
        <v>100000</v>
      </c>
      <c r="DR251" s="988"/>
      <c r="DS251" s="988"/>
      <c r="DT251" s="988"/>
      <c r="DU251" s="988"/>
      <c r="DV251" s="988"/>
      <c r="DW251" s="988"/>
      <c r="DX251" s="988"/>
      <c r="DY251" s="988"/>
      <c r="DZ251" s="988"/>
      <c r="EA251" s="988"/>
      <c r="EB251" s="989"/>
      <c r="EC251" s="526"/>
      <c r="ED251" s="526"/>
      <c r="EE251" s="526"/>
      <c r="EF251" s="526"/>
      <c r="EG251" s="526"/>
      <c r="EH251" s="526"/>
      <c r="EI251" s="526"/>
      <c r="EJ251" s="526"/>
      <c r="EK251" s="526"/>
      <c r="EL251" s="526"/>
      <c r="EM251" s="526"/>
      <c r="EN251" s="526"/>
      <c r="EO251" s="526"/>
      <c r="EP251" s="526"/>
      <c r="EQ251" s="526"/>
      <c r="ER251" s="526"/>
      <c r="ES251" s="526"/>
      <c r="ET251" s="526"/>
      <c r="EU251" s="526"/>
      <c r="EV251" s="526"/>
      <c r="EW251" s="526"/>
      <c r="EX251" s="526"/>
      <c r="EY251" s="526"/>
      <c r="EZ251" s="526"/>
      <c r="FA251" s="526"/>
      <c r="FB251" s="526"/>
      <c r="FC251" s="526"/>
      <c r="FD251" s="526"/>
      <c r="FE251" s="526"/>
      <c r="FF251" s="526"/>
      <c r="FG251" s="526"/>
      <c r="FH251" s="526"/>
      <c r="FI251" s="526"/>
      <c r="FJ251" s="555"/>
      <c r="FK251" s="526"/>
      <c r="FL251" s="526"/>
      <c r="FM251" s="526"/>
      <c r="FN251" s="526"/>
      <c r="FO251" s="526"/>
      <c r="FP251" s="526"/>
      <c r="FQ251" s="526"/>
      <c r="FR251" s="526"/>
      <c r="FS251" s="526"/>
      <c r="FT251" s="526"/>
      <c r="FU251" s="526"/>
      <c r="FV251" s="526"/>
      <c r="FW251" s="526"/>
      <c r="FX251" s="526"/>
      <c r="FY251" s="526"/>
      <c r="FZ251" s="526"/>
      <c r="GA251" s="556"/>
      <c r="GB251" s="557"/>
      <c r="GC251" s="558"/>
      <c r="GD251" s="558"/>
      <c r="GE251" s="558"/>
      <c r="GF251" s="558"/>
      <c r="GG251" s="559"/>
      <c r="GH251" s="560"/>
      <c r="GI251" s="561"/>
      <c r="GJ251" s="561"/>
      <c r="GK251" s="561"/>
    </row>
    <row r="252" spans="1:193" s="574" customFormat="1" ht="10.5" customHeight="1" hidden="1">
      <c r="A252" s="543"/>
      <c r="B252" s="563"/>
      <c r="C252" s="545"/>
      <c r="D252" s="545"/>
      <c r="E252" s="564"/>
      <c r="F252" s="565"/>
      <c r="G252" s="565"/>
      <c r="H252" s="565"/>
      <c r="I252" s="565"/>
      <c r="J252" s="565"/>
      <c r="K252" s="565"/>
      <c r="L252" s="565"/>
      <c r="M252" s="565"/>
      <c r="N252" s="565"/>
      <c r="O252" s="565"/>
      <c r="P252" s="565"/>
      <c r="Q252" s="565"/>
      <c r="R252" s="565"/>
      <c r="S252" s="565"/>
      <c r="T252" s="565"/>
      <c r="U252" s="565"/>
      <c r="V252" s="565"/>
      <c r="W252" s="565"/>
      <c r="X252" s="565"/>
      <c r="Y252" s="565"/>
      <c r="Z252" s="565"/>
      <c r="AA252" s="565"/>
      <c r="AB252" s="565"/>
      <c r="AC252" s="565"/>
      <c r="AD252" s="565"/>
      <c r="AE252" s="565"/>
      <c r="AF252" s="565"/>
      <c r="AG252" s="566"/>
      <c r="AH252" s="566"/>
      <c r="AI252" s="566"/>
      <c r="AJ252" s="566"/>
      <c r="AK252" s="565"/>
      <c r="AL252" s="565"/>
      <c r="AM252" s="565"/>
      <c r="AN252" s="565"/>
      <c r="AO252" s="565"/>
      <c r="AP252" s="565"/>
      <c r="AQ252" s="565"/>
      <c r="AR252" s="565"/>
      <c r="AS252" s="565"/>
      <c r="AT252" s="565"/>
      <c r="AU252" s="565"/>
      <c r="AV252" s="565"/>
      <c r="AW252" s="565"/>
      <c r="AX252" s="565"/>
      <c r="AY252" s="565"/>
      <c r="AZ252" s="565"/>
      <c r="BA252" s="565"/>
      <c r="BB252" s="567"/>
      <c r="BC252" s="567"/>
      <c r="BD252" s="567"/>
      <c r="BE252" s="1054"/>
      <c r="BF252" s="1054"/>
      <c r="BG252" s="1054"/>
      <c r="BH252" s="1054"/>
      <c r="BI252" s="1054"/>
      <c r="BJ252" s="1054"/>
      <c r="BK252" s="1054"/>
      <c r="BL252" s="1054"/>
      <c r="BM252" s="1054"/>
      <c r="BN252" s="1054"/>
      <c r="BO252" s="1054"/>
      <c r="BP252" s="1054"/>
      <c r="BQ252" s="568"/>
      <c r="BR252" s="568"/>
      <c r="BS252" s="568"/>
      <c r="BT252" s="1059"/>
      <c r="BU252" s="1059"/>
      <c r="BV252" s="1059"/>
      <c r="BW252" s="1059"/>
      <c r="BX252" s="1059"/>
      <c r="BY252" s="1059"/>
      <c r="BZ252" s="1059"/>
      <c r="CA252" s="1059"/>
      <c r="CB252" s="1059"/>
      <c r="CC252" s="569"/>
      <c r="CD252" s="568"/>
      <c r="CE252" s="568"/>
      <c r="CF252" s="568"/>
      <c r="CG252" s="568"/>
      <c r="CH252" s="568"/>
      <c r="CI252" s="568"/>
      <c r="CJ252" s="568"/>
      <c r="CK252" s="568"/>
      <c r="CL252" s="568"/>
      <c r="CM252" s="568"/>
      <c r="CN252" s="568"/>
      <c r="CO252" s="568"/>
      <c r="CP252" s="570"/>
      <c r="CQ252" s="527"/>
      <c r="CR252" s="528"/>
      <c r="CS252" s="528"/>
      <c r="CT252" s="1283"/>
      <c r="CU252" s="1283"/>
      <c r="CV252" s="1283"/>
      <c r="CW252" s="1283"/>
      <c r="CX252" s="1283"/>
      <c r="CY252" s="1283"/>
      <c r="CZ252" s="1283"/>
      <c r="DA252" s="1283"/>
      <c r="DB252" s="1283"/>
      <c r="DC252" s="1283"/>
      <c r="DD252" s="1283"/>
      <c r="DE252" s="1283"/>
      <c r="DF252" s="1283"/>
      <c r="DG252" s="1283"/>
      <c r="DH252" s="1283"/>
      <c r="DI252" s="1283"/>
      <c r="DJ252" s="1283"/>
      <c r="DK252" s="1283"/>
      <c r="DL252" s="1283"/>
      <c r="DM252" s="1283"/>
      <c r="DN252" s="1283"/>
      <c r="DO252" s="1264"/>
      <c r="DP252" s="1265"/>
      <c r="DQ252" s="1265"/>
      <c r="DR252" s="1265"/>
      <c r="DS252" s="1265"/>
      <c r="DT252" s="1265"/>
      <c r="DU252" s="1265"/>
      <c r="DV252" s="1265"/>
      <c r="DW252" s="1265"/>
      <c r="DX252" s="1265"/>
      <c r="DY252" s="1265"/>
      <c r="DZ252" s="1265"/>
      <c r="EA252" s="528"/>
      <c r="EB252" s="528"/>
      <c r="EC252" s="529"/>
      <c r="ED252" s="529"/>
      <c r="EE252" s="529"/>
      <c r="EF252" s="529"/>
      <c r="EG252" s="529"/>
      <c r="EH252" s="529"/>
      <c r="EI252" s="529"/>
      <c r="EJ252" s="529"/>
      <c r="EK252" s="529"/>
      <c r="EL252" s="529"/>
      <c r="EM252" s="529"/>
      <c r="EN252" s="529"/>
      <c r="EO252" s="529"/>
      <c r="EP252" s="529"/>
      <c r="EQ252" s="529"/>
      <c r="ER252" s="529"/>
      <c r="ES252" s="529"/>
      <c r="ET252" s="529"/>
      <c r="EU252" s="529"/>
      <c r="EV252" s="529"/>
      <c r="EW252" s="529"/>
      <c r="EX252" s="529"/>
      <c r="EY252" s="529"/>
      <c r="EZ252" s="529"/>
      <c r="FA252" s="529"/>
      <c r="FB252" s="529"/>
      <c r="FC252" s="529"/>
      <c r="FD252" s="571"/>
      <c r="FE252" s="571"/>
      <c r="FF252" s="571"/>
      <c r="FG252" s="571"/>
      <c r="FH252" s="571"/>
      <c r="FI252" s="571"/>
      <c r="FJ252" s="555"/>
      <c r="FK252" s="555"/>
      <c r="FL252" s="555"/>
      <c r="FM252" s="555"/>
      <c r="FN252" s="555"/>
      <c r="FO252" s="555"/>
      <c r="FP252" s="555"/>
      <c r="FQ252" s="555"/>
      <c r="FR252" s="555"/>
      <c r="FS252" s="555"/>
      <c r="FT252" s="555"/>
      <c r="FU252" s="555"/>
      <c r="FV252" s="529"/>
      <c r="FW252" s="529"/>
      <c r="FX252" s="529"/>
      <c r="FY252" s="529"/>
      <c r="FZ252" s="529"/>
      <c r="GA252" s="572"/>
      <c r="GB252" s="572"/>
      <c r="GC252" s="559"/>
      <c r="GD252" s="560"/>
      <c r="GE252" s="529"/>
      <c r="GF252" s="529"/>
      <c r="GG252" s="529"/>
      <c r="GH252" s="529"/>
      <c r="GI252" s="529"/>
      <c r="GJ252" s="529"/>
      <c r="GK252" s="573"/>
    </row>
    <row r="253" spans="1:193" s="574" customFormat="1" ht="15" hidden="1">
      <c r="A253" s="543"/>
      <c r="B253" s="563"/>
      <c r="C253" s="545"/>
      <c r="D253" s="545"/>
      <c r="E253" s="575"/>
      <c r="F253" s="576"/>
      <c r="G253" s="576"/>
      <c r="H253" s="576"/>
      <c r="I253" s="576"/>
      <c r="J253" s="576"/>
      <c r="K253" s="576"/>
      <c r="L253" s="576"/>
      <c r="M253" s="576"/>
      <c r="N253" s="576"/>
      <c r="O253" s="576"/>
      <c r="P253" s="576"/>
      <c r="Q253" s="576"/>
      <c r="R253" s="576"/>
      <c r="S253" s="576"/>
      <c r="T253" s="576"/>
      <c r="U253" s="576"/>
      <c r="V253" s="576"/>
      <c r="W253" s="576"/>
      <c r="X253" s="576"/>
      <c r="Y253" s="576"/>
      <c r="Z253" s="576"/>
      <c r="AA253" s="576"/>
      <c r="AB253" s="576"/>
      <c r="AC253" s="576"/>
      <c r="AD253" s="576"/>
      <c r="AE253" s="576"/>
      <c r="AF253" s="576"/>
      <c r="AG253" s="577"/>
      <c r="AH253" s="577"/>
      <c r="AI253" s="577"/>
      <c r="AJ253" s="577"/>
      <c r="AK253" s="576"/>
      <c r="AL253" s="576"/>
      <c r="AM253" s="576"/>
      <c r="AN253" s="576"/>
      <c r="AO253" s="576"/>
      <c r="AP253" s="576"/>
      <c r="AQ253" s="576"/>
      <c r="AR253" s="576"/>
      <c r="AS253" s="576"/>
      <c r="AT253" s="576"/>
      <c r="AU253" s="576"/>
      <c r="AV253" s="576"/>
      <c r="AW253" s="576"/>
      <c r="AX253" s="576"/>
      <c r="AY253" s="576"/>
      <c r="AZ253" s="576"/>
      <c r="BA253" s="576"/>
      <c r="BB253" s="550"/>
      <c r="BC253" s="550"/>
      <c r="BD253" s="550"/>
      <c r="BE253" s="1053" t="s">
        <v>5</v>
      </c>
      <c r="BF253" s="1053"/>
      <c r="BG253" s="1053"/>
      <c r="BH253" s="1053"/>
      <c r="BI253" s="1053"/>
      <c r="BJ253" s="1053"/>
      <c r="BK253" s="1053"/>
      <c r="BL253" s="1053"/>
      <c r="BM253" s="1053"/>
      <c r="BN253" s="1053"/>
      <c r="BO253" s="1053"/>
      <c r="BP253" s="1053"/>
      <c r="BQ253" s="578"/>
      <c r="BR253" s="578"/>
      <c r="BS253" s="578"/>
      <c r="BT253" s="1060" t="s">
        <v>6</v>
      </c>
      <c r="BU253" s="1060"/>
      <c r="BV253" s="1060"/>
      <c r="BW253" s="1060"/>
      <c r="BX253" s="1060"/>
      <c r="BY253" s="1060"/>
      <c r="BZ253" s="1060"/>
      <c r="CA253" s="1060"/>
      <c r="CB253" s="1060"/>
      <c r="CC253" s="548"/>
      <c r="CD253" s="1053" t="s">
        <v>45</v>
      </c>
      <c r="CE253" s="1053"/>
      <c r="CF253" s="1053"/>
      <c r="CG253" s="1053"/>
      <c r="CH253" s="1053"/>
      <c r="CI253" s="1053"/>
      <c r="CJ253" s="1053"/>
      <c r="CK253" s="1053"/>
      <c r="CL253" s="1053"/>
      <c r="CM253" s="1053"/>
      <c r="CN253" s="1053"/>
      <c r="CO253" s="1053"/>
      <c r="CP253" s="579"/>
      <c r="CQ253" s="527"/>
      <c r="CR253" s="528"/>
      <c r="CS253" s="528"/>
      <c r="CT253" s="528"/>
      <c r="CU253" s="529"/>
      <c r="CV253" s="529"/>
      <c r="CW253" s="529"/>
      <c r="CX253" s="529"/>
      <c r="CY253" s="529"/>
      <c r="CZ253" s="529"/>
      <c r="DA253" s="529"/>
      <c r="DB253" s="1285" t="s">
        <v>5</v>
      </c>
      <c r="DC253" s="1285"/>
      <c r="DD253" s="1285"/>
      <c r="DE253" s="1285"/>
      <c r="DF253" s="1285"/>
      <c r="DG253" s="1285"/>
      <c r="DH253" s="1285"/>
      <c r="DI253" s="1285"/>
      <c r="DJ253" s="1285"/>
      <c r="DK253" s="1285"/>
      <c r="DL253" s="995" t="s">
        <v>6</v>
      </c>
      <c r="DM253" s="995"/>
      <c r="DN253" s="995"/>
      <c r="DO253" s="995"/>
      <c r="DP253" s="995"/>
      <c r="DQ253" s="995"/>
      <c r="DR253" s="995"/>
      <c r="DS253" s="995"/>
      <c r="DT253" s="995" t="s">
        <v>45</v>
      </c>
      <c r="DU253" s="995"/>
      <c r="DV253" s="995"/>
      <c r="DW253" s="995"/>
      <c r="DX253" s="995"/>
      <c r="DY253" s="995"/>
      <c r="DZ253" s="995"/>
      <c r="EA253" s="995"/>
      <c r="EB253" s="995"/>
      <c r="EC253" s="995"/>
      <c r="ED253" s="529"/>
      <c r="EE253" s="529"/>
      <c r="EF253" s="529"/>
      <c r="EG253" s="529"/>
      <c r="EH253" s="529"/>
      <c r="EI253" s="529"/>
      <c r="EJ253" s="529"/>
      <c r="EK253" s="529"/>
      <c r="EL253" s="529"/>
      <c r="EM253" s="529"/>
      <c r="EN253" s="529"/>
      <c r="EO253" s="529"/>
      <c r="EP253" s="529"/>
      <c r="EQ253" s="529"/>
      <c r="ER253" s="529"/>
      <c r="ES253" s="529"/>
      <c r="ET253" s="529"/>
      <c r="EU253" s="529"/>
      <c r="EV253" s="529"/>
      <c r="EW253" s="529"/>
      <c r="EX253" s="529"/>
      <c r="EY253" s="529"/>
      <c r="EZ253" s="529"/>
      <c r="FA253" s="529"/>
      <c r="FB253" s="529"/>
      <c r="FC253" s="529"/>
      <c r="FD253" s="529"/>
      <c r="FE253" s="529"/>
      <c r="FF253" s="529"/>
      <c r="FG253" s="529"/>
      <c r="FH253" s="529"/>
      <c r="FI253" s="529"/>
      <c r="FJ253" s="529"/>
      <c r="FK253" s="529"/>
      <c r="FL253" s="529"/>
      <c r="FM253" s="529"/>
      <c r="FN253" s="529"/>
      <c r="FO253" s="529"/>
      <c r="FP253" s="529"/>
      <c r="FQ253" s="529"/>
      <c r="FR253" s="529"/>
      <c r="FS253" s="529"/>
      <c r="FT253" s="529"/>
      <c r="FU253" s="529"/>
      <c r="FV253" s="529"/>
      <c r="FW253" s="529"/>
      <c r="FX253" s="529"/>
      <c r="FY253" s="529"/>
      <c r="FZ253" s="529"/>
      <c r="GA253" s="529"/>
      <c r="GB253" s="529"/>
      <c r="GC253" s="529"/>
      <c r="GD253" s="529"/>
      <c r="GE253" s="529"/>
      <c r="GF253" s="529"/>
      <c r="GG253" s="529"/>
      <c r="GH253" s="529"/>
      <c r="GI253" s="529"/>
      <c r="GJ253" s="529"/>
      <c r="GK253" s="548"/>
    </row>
    <row r="254" spans="1:193" s="574" customFormat="1" ht="15" hidden="1">
      <c r="A254" s="543"/>
      <c r="B254" s="563"/>
      <c r="C254" s="545"/>
      <c r="D254" s="545"/>
      <c r="E254" s="904" t="s">
        <v>55</v>
      </c>
      <c r="F254" s="905"/>
      <c r="G254" s="905"/>
      <c r="H254" s="905"/>
      <c r="I254" s="905"/>
      <c r="J254" s="905"/>
      <c r="K254" s="905"/>
      <c r="L254" s="905"/>
      <c r="M254" s="905"/>
      <c r="N254" s="905"/>
      <c r="O254" s="905"/>
      <c r="P254" s="905"/>
      <c r="Q254" s="905"/>
      <c r="R254" s="905"/>
      <c r="S254" s="905"/>
      <c r="T254" s="905"/>
      <c r="U254" s="905"/>
      <c r="V254" s="905"/>
      <c r="W254" s="905"/>
      <c r="X254" s="905"/>
      <c r="Y254" s="905"/>
      <c r="Z254" s="905"/>
      <c r="AA254" s="905"/>
      <c r="AB254" s="905"/>
      <c r="AC254" s="905"/>
      <c r="AD254" s="905"/>
      <c r="AE254" s="905"/>
      <c r="AF254" s="905"/>
      <c r="AG254" s="905"/>
      <c r="AH254" s="905"/>
      <c r="AI254" s="905"/>
      <c r="AJ254" s="905"/>
      <c r="AK254" s="905"/>
      <c r="AL254" s="905"/>
      <c r="AM254" s="905"/>
      <c r="AN254" s="905"/>
      <c r="AO254" s="905"/>
      <c r="AP254" s="905"/>
      <c r="AQ254" s="905"/>
      <c r="AR254" s="905"/>
      <c r="AS254" s="905"/>
      <c r="AT254" s="905"/>
      <c r="AU254" s="581"/>
      <c r="AV254" s="581"/>
      <c r="AW254" s="581"/>
      <c r="AX254" s="581"/>
      <c r="AY254" s="581"/>
      <c r="AZ254" s="581"/>
      <c r="BA254" s="581"/>
      <c r="BB254" s="581"/>
      <c r="BC254" s="581"/>
      <c r="BD254" s="581"/>
      <c r="BE254" s="581"/>
      <c r="BF254" s="559"/>
      <c r="BG254" s="920"/>
      <c r="BH254" s="920"/>
      <c r="BI254" s="920"/>
      <c r="BJ254" s="920"/>
      <c r="BK254" s="920"/>
      <c r="BL254" s="920"/>
      <c r="BM254" s="920"/>
      <c r="BN254" s="920"/>
      <c r="BO254" s="920"/>
      <c r="BP254" s="559"/>
      <c r="BQ254" s="559"/>
      <c r="BR254" s="559"/>
      <c r="BS254" s="559"/>
      <c r="BT254" s="920">
        <f>BT239*BT285</f>
        <v>0</v>
      </c>
      <c r="BU254" s="920"/>
      <c r="BV254" s="920"/>
      <c r="BW254" s="920"/>
      <c r="BX254" s="920"/>
      <c r="BY254" s="920"/>
      <c r="BZ254" s="920"/>
      <c r="CA254" s="920"/>
      <c r="CB254" s="920"/>
      <c r="CC254" s="582"/>
      <c r="CD254" s="559"/>
      <c r="CE254" s="559"/>
      <c r="CF254" s="559"/>
      <c r="CG254" s="920">
        <f>BG254+BT254</f>
        <v>0</v>
      </c>
      <c r="CH254" s="920"/>
      <c r="CI254" s="920"/>
      <c r="CJ254" s="920"/>
      <c r="CK254" s="920"/>
      <c r="CL254" s="920"/>
      <c r="CM254" s="920"/>
      <c r="CN254" s="920"/>
      <c r="CO254" s="920"/>
      <c r="CP254" s="583"/>
      <c r="CQ254" s="527"/>
      <c r="CR254" s="528"/>
      <c r="CS254" s="528"/>
      <c r="CT254" s="528"/>
      <c r="CU254" s="529"/>
      <c r="CV254" s="529"/>
      <c r="CW254" s="529"/>
      <c r="CX254" s="529"/>
      <c r="CY254" s="529"/>
      <c r="CZ254" s="529"/>
      <c r="DA254" s="533"/>
      <c r="DB254" s="534"/>
      <c r="DC254" s="534"/>
      <c r="DD254" s="534"/>
      <c r="DE254" s="534"/>
      <c r="DF254" s="534"/>
      <c r="DG254" s="534"/>
      <c r="DH254" s="534"/>
      <c r="DI254" s="534"/>
      <c r="DJ254" s="534"/>
      <c r="DK254" s="985">
        <f>BT254/DQ251</f>
        <v>0</v>
      </c>
      <c r="DL254" s="985"/>
      <c r="DM254" s="985"/>
      <c r="DN254" s="985"/>
      <c r="DO254" s="985"/>
      <c r="DP254" s="985"/>
      <c r="DQ254" s="985"/>
      <c r="DR254" s="985"/>
      <c r="DS254" s="985"/>
      <c r="DT254" s="985">
        <f>CG254/DQ251</f>
        <v>0</v>
      </c>
      <c r="DU254" s="985"/>
      <c r="DV254" s="985"/>
      <c r="DW254" s="985"/>
      <c r="DX254" s="985"/>
      <c r="DY254" s="985"/>
      <c r="DZ254" s="985"/>
      <c r="EA254" s="985"/>
      <c r="EB254" s="985"/>
      <c r="EC254" s="529"/>
      <c r="ED254" s="529"/>
      <c r="EE254" s="529"/>
      <c r="EF254" s="529"/>
      <c r="EG254" s="529"/>
      <c r="EH254" s="529"/>
      <c r="EI254" s="529"/>
      <c r="EJ254" s="529"/>
      <c r="EK254" s="529"/>
      <c r="EL254" s="529"/>
      <c r="EM254" s="529"/>
      <c r="EN254" s="529"/>
      <c r="EO254" s="529"/>
      <c r="EP254" s="529"/>
      <c r="EQ254" s="529"/>
      <c r="ER254" s="529"/>
      <c r="ES254" s="529"/>
      <c r="ET254" s="529"/>
      <c r="EU254" s="529"/>
      <c r="EV254" s="529"/>
      <c r="EW254" s="529"/>
      <c r="EX254" s="529"/>
      <c r="EY254" s="529"/>
      <c r="EZ254" s="529"/>
      <c r="FA254" s="529"/>
      <c r="FB254" s="529"/>
      <c r="FC254" s="529"/>
      <c r="FD254" s="529"/>
      <c r="FE254" s="529"/>
      <c r="FF254" s="529"/>
      <c r="FG254" s="529"/>
      <c r="FH254" s="529"/>
      <c r="FI254" s="529"/>
      <c r="FJ254" s="529"/>
      <c r="FK254" s="529"/>
      <c r="FL254" s="529"/>
      <c r="FM254" s="529"/>
      <c r="FN254" s="529"/>
      <c r="FO254" s="529"/>
      <c r="FP254" s="529"/>
      <c r="FQ254" s="529"/>
      <c r="FR254" s="529"/>
      <c r="FS254" s="529"/>
      <c r="FT254" s="529"/>
      <c r="FU254" s="529"/>
      <c r="FV254" s="529"/>
      <c r="FW254" s="529"/>
      <c r="FX254" s="529"/>
      <c r="FY254" s="529"/>
      <c r="FZ254" s="529"/>
      <c r="GA254" s="529"/>
      <c r="GB254" s="529"/>
      <c r="GC254" s="529"/>
      <c r="GD254" s="529"/>
      <c r="GE254" s="529"/>
      <c r="GF254" s="529"/>
      <c r="GG254" s="529"/>
      <c r="GH254" s="529"/>
      <c r="GI254" s="529"/>
      <c r="GJ254" s="529"/>
      <c r="GK254" s="582"/>
    </row>
    <row r="255" spans="1:193" s="574" customFormat="1" ht="15" hidden="1">
      <c r="A255" s="543"/>
      <c r="B255" s="584"/>
      <c r="C255" s="545"/>
      <c r="D255" s="545"/>
      <c r="E255" s="904" t="s">
        <v>24</v>
      </c>
      <c r="F255" s="905"/>
      <c r="G255" s="905"/>
      <c r="H255" s="905"/>
      <c r="I255" s="905"/>
      <c r="J255" s="905"/>
      <c r="K255" s="905"/>
      <c r="L255" s="905"/>
      <c r="M255" s="905"/>
      <c r="N255" s="905"/>
      <c r="O255" s="905"/>
      <c r="P255" s="905"/>
      <c r="Q255" s="905"/>
      <c r="R255" s="905"/>
      <c r="S255" s="905"/>
      <c r="T255" s="905"/>
      <c r="U255" s="905"/>
      <c r="V255" s="905"/>
      <c r="W255" s="905"/>
      <c r="X255" s="905"/>
      <c r="Y255" s="905"/>
      <c r="Z255" s="905"/>
      <c r="AA255" s="905"/>
      <c r="AB255" s="905"/>
      <c r="AC255" s="905"/>
      <c r="AD255" s="905"/>
      <c r="AE255" s="905"/>
      <c r="AF255" s="905"/>
      <c r="AG255" s="905"/>
      <c r="AH255" s="905"/>
      <c r="AI255" s="905"/>
      <c r="AJ255" s="550"/>
      <c r="AK255" s="581"/>
      <c r="AL255" s="581"/>
      <c r="AM255" s="581"/>
      <c r="AN255" s="581"/>
      <c r="AO255" s="581"/>
      <c r="AP255" s="581"/>
      <c r="AQ255" s="581"/>
      <c r="AR255" s="581"/>
      <c r="AS255" s="550"/>
      <c r="AT255" s="582"/>
      <c r="AU255" s="582"/>
      <c r="AV255" s="582"/>
      <c r="AW255" s="582"/>
      <c r="AX255" s="582"/>
      <c r="AY255" s="582"/>
      <c r="AZ255" s="582"/>
      <c r="BA255" s="582"/>
      <c r="BB255" s="582"/>
      <c r="BC255" s="582"/>
      <c r="BD255" s="582"/>
      <c r="BE255" s="582"/>
      <c r="BF255" s="582"/>
      <c r="BG255" s="920">
        <f>BG240</f>
        <v>1400</v>
      </c>
      <c r="BH255" s="920"/>
      <c r="BI255" s="920"/>
      <c r="BJ255" s="920"/>
      <c r="BK255" s="920"/>
      <c r="BL255" s="920"/>
      <c r="BM255" s="920"/>
      <c r="BN255" s="920"/>
      <c r="BO255" s="920"/>
      <c r="BP255" s="582"/>
      <c r="BQ255" s="582"/>
      <c r="BR255" s="582"/>
      <c r="BS255" s="582"/>
      <c r="BT255" s="920">
        <f>BT240*BT285</f>
        <v>2546.6666666666665</v>
      </c>
      <c r="BU255" s="920"/>
      <c r="BV255" s="920"/>
      <c r="BW255" s="920"/>
      <c r="BX255" s="920"/>
      <c r="BY255" s="920"/>
      <c r="BZ255" s="920"/>
      <c r="CA255" s="920"/>
      <c r="CB255" s="920"/>
      <c r="CC255" s="582"/>
      <c r="CD255" s="585"/>
      <c r="CE255" s="582"/>
      <c r="CF255" s="582"/>
      <c r="CG255" s="920">
        <f>BG255+BT255</f>
        <v>3946.6666666666665</v>
      </c>
      <c r="CH255" s="920"/>
      <c r="CI255" s="920"/>
      <c r="CJ255" s="920"/>
      <c r="CK255" s="920"/>
      <c r="CL255" s="920"/>
      <c r="CM255" s="920"/>
      <c r="CN255" s="920"/>
      <c r="CO255" s="920"/>
      <c r="CP255" s="583"/>
      <c r="CQ255" s="537"/>
      <c r="CR255" s="538"/>
      <c r="CS255" s="538"/>
      <c r="CT255" s="538"/>
      <c r="CU255" s="529"/>
      <c r="CV255" s="529"/>
      <c r="CW255" s="529"/>
      <c r="CX255" s="529"/>
      <c r="CY255" s="529"/>
      <c r="CZ255" s="529"/>
      <c r="DA255" s="533"/>
      <c r="DB255" s="985">
        <f aca="true" t="shared" si="18" ref="DB255:DB265">BG255/$DQ$251</f>
        <v>0.014</v>
      </c>
      <c r="DC255" s="985"/>
      <c r="DD255" s="985"/>
      <c r="DE255" s="985"/>
      <c r="DF255" s="985"/>
      <c r="DG255" s="985"/>
      <c r="DH255" s="985"/>
      <c r="DI255" s="985"/>
      <c r="DJ255" s="985"/>
      <c r="DK255" s="985">
        <f aca="true" t="shared" si="19" ref="DK255:DK265">BT255/$DQ$251</f>
        <v>0.025466666666666665</v>
      </c>
      <c r="DL255" s="985"/>
      <c r="DM255" s="985"/>
      <c r="DN255" s="985"/>
      <c r="DO255" s="985"/>
      <c r="DP255" s="985"/>
      <c r="DQ255" s="985"/>
      <c r="DR255" s="985"/>
      <c r="DS255" s="985"/>
      <c r="DT255" s="985">
        <f aca="true" t="shared" si="20" ref="DT255:DT265">CG255/$DQ$251</f>
        <v>0.039466666666666664</v>
      </c>
      <c r="DU255" s="985"/>
      <c r="DV255" s="985"/>
      <c r="DW255" s="985"/>
      <c r="DX255" s="985"/>
      <c r="DY255" s="985"/>
      <c r="DZ255" s="985"/>
      <c r="EA255" s="985"/>
      <c r="EB255" s="985"/>
      <c r="EC255" s="529"/>
      <c r="ED255" s="529"/>
      <c r="EE255" s="529"/>
      <c r="EF255" s="529"/>
      <c r="EG255" s="529"/>
      <c r="EH255" s="529"/>
      <c r="EI255" s="529"/>
      <c r="EJ255" s="529"/>
      <c r="EK255" s="529"/>
      <c r="EL255" s="529"/>
      <c r="EM255" s="529"/>
      <c r="EN255" s="529"/>
      <c r="EO255" s="529"/>
      <c r="EP255" s="529"/>
      <c r="EQ255" s="529"/>
      <c r="ER255" s="529"/>
      <c r="ES255" s="529"/>
      <c r="ET255" s="529"/>
      <c r="EU255" s="529"/>
      <c r="EV255" s="529"/>
      <c r="EW255" s="529"/>
      <c r="EX255" s="529"/>
      <c r="EY255" s="529"/>
      <c r="EZ255" s="529"/>
      <c r="FA255" s="529"/>
      <c r="FB255" s="529"/>
      <c r="FC255" s="529"/>
      <c r="FD255" s="529"/>
      <c r="FE255" s="529"/>
      <c r="FF255" s="529"/>
      <c r="FG255" s="529"/>
      <c r="FH255" s="529"/>
      <c r="FI255" s="529"/>
      <c r="FJ255" s="529"/>
      <c r="FK255" s="529"/>
      <c r="FL255" s="529"/>
      <c r="FM255" s="529"/>
      <c r="FN255" s="529"/>
      <c r="FO255" s="529"/>
      <c r="FP255" s="529"/>
      <c r="FQ255" s="529"/>
      <c r="FR255" s="529"/>
      <c r="FS255" s="529"/>
      <c r="FT255" s="529"/>
      <c r="FU255" s="529"/>
      <c r="FV255" s="529"/>
      <c r="FW255" s="529"/>
      <c r="FX255" s="529"/>
      <c r="FY255" s="529"/>
      <c r="FZ255" s="529"/>
      <c r="GA255" s="529"/>
      <c r="GB255" s="529"/>
      <c r="GC255" s="529"/>
      <c r="GD255" s="529"/>
      <c r="GE255" s="529"/>
      <c r="GF255" s="529"/>
      <c r="GG255" s="529"/>
      <c r="GH255" s="529"/>
      <c r="GI255" s="529"/>
      <c r="GJ255" s="529"/>
      <c r="GK255" s="582"/>
    </row>
    <row r="256" spans="1:193" s="574" customFormat="1" ht="15" hidden="1">
      <c r="A256" s="543"/>
      <c r="B256" s="584"/>
      <c r="C256" s="545"/>
      <c r="D256" s="545"/>
      <c r="E256" s="904" t="s">
        <v>44</v>
      </c>
      <c r="F256" s="905"/>
      <c r="G256" s="905"/>
      <c r="H256" s="905"/>
      <c r="I256" s="905"/>
      <c r="J256" s="905"/>
      <c r="K256" s="905"/>
      <c r="L256" s="905"/>
      <c r="M256" s="905"/>
      <c r="N256" s="905"/>
      <c r="O256" s="905"/>
      <c r="P256" s="905"/>
      <c r="Q256" s="905"/>
      <c r="R256" s="905"/>
      <c r="S256" s="905"/>
      <c r="T256" s="905"/>
      <c r="U256" s="905"/>
      <c r="V256" s="905"/>
      <c r="W256" s="905"/>
      <c r="X256" s="905"/>
      <c r="Y256" s="905"/>
      <c r="Z256" s="905"/>
      <c r="AA256" s="905"/>
      <c r="AB256" s="905"/>
      <c r="AC256" s="905"/>
      <c r="AD256" s="905"/>
      <c r="AE256" s="905"/>
      <c r="AF256" s="905"/>
      <c r="AG256" s="905"/>
      <c r="AH256" s="905"/>
      <c r="AI256" s="905"/>
      <c r="AJ256" s="550"/>
      <c r="AK256" s="581"/>
      <c r="AL256" s="581"/>
      <c r="AM256" s="581"/>
      <c r="AN256" s="581"/>
      <c r="AO256" s="581"/>
      <c r="AP256" s="581"/>
      <c r="AQ256" s="581"/>
      <c r="AR256" s="581"/>
      <c r="AS256" s="550"/>
      <c r="AT256" s="582"/>
      <c r="AU256" s="582"/>
      <c r="AV256" s="582"/>
      <c r="AW256" s="582"/>
      <c r="AX256" s="582"/>
      <c r="AY256" s="582"/>
      <c r="AZ256" s="582"/>
      <c r="BA256" s="582"/>
      <c r="BB256" s="582"/>
      <c r="BC256" s="582"/>
      <c r="BD256" s="582"/>
      <c r="BE256" s="582"/>
      <c r="BF256" s="582"/>
      <c r="BG256" s="920">
        <f>BG241</f>
        <v>1400</v>
      </c>
      <c r="BH256" s="920"/>
      <c r="BI256" s="920"/>
      <c r="BJ256" s="920"/>
      <c r="BK256" s="920"/>
      <c r="BL256" s="920"/>
      <c r="BM256" s="920"/>
      <c r="BN256" s="920"/>
      <c r="BO256" s="920"/>
      <c r="BP256" s="582"/>
      <c r="BQ256" s="582"/>
      <c r="BR256" s="582"/>
      <c r="BS256" s="582"/>
      <c r="BT256" s="920">
        <f>BT241*BT285</f>
        <v>2546.6666666666665</v>
      </c>
      <c r="BU256" s="920"/>
      <c r="BV256" s="920"/>
      <c r="BW256" s="920"/>
      <c r="BX256" s="920"/>
      <c r="BY256" s="920"/>
      <c r="BZ256" s="920"/>
      <c r="CA256" s="920"/>
      <c r="CB256" s="920"/>
      <c r="CC256" s="582"/>
      <c r="CD256" s="585"/>
      <c r="CE256" s="582"/>
      <c r="CF256" s="582"/>
      <c r="CG256" s="920">
        <f>BG256+BT256</f>
        <v>3946.6666666666665</v>
      </c>
      <c r="CH256" s="920"/>
      <c r="CI256" s="920"/>
      <c r="CJ256" s="920"/>
      <c r="CK256" s="920"/>
      <c r="CL256" s="920"/>
      <c r="CM256" s="920"/>
      <c r="CN256" s="920"/>
      <c r="CO256" s="920"/>
      <c r="CP256" s="583"/>
      <c r="CQ256" s="537"/>
      <c r="CR256" s="538"/>
      <c r="CS256" s="538"/>
      <c r="CT256" s="538"/>
      <c r="CU256" s="529"/>
      <c r="CV256" s="529"/>
      <c r="CW256" s="529"/>
      <c r="CX256" s="529"/>
      <c r="CY256" s="529"/>
      <c r="CZ256" s="529"/>
      <c r="DA256" s="533"/>
      <c r="DB256" s="985">
        <f t="shared" si="18"/>
        <v>0.014</v>
      </c>
      <c r="DC256" s="985"/>
      <c r="DD256" s="985"/>
      <c r="DE256" s="985"/>
      <c r="DF256" s="985"/>
      <c r="DG256" s="985"/>
      <c r="DH256" s="985"/>
      <c r="DI256" s="985"/>
      <c r="DJ256" s="985"/>
      <c r="DK256" s="985">
        <f t="shared" si="19"/>
        <v>0.025466666666666665</v>
      </c>
      <c r="DL256" s="985"/>
      <c r="DM256" s="985"/>
      <c r="DN256" s="985"/>
      <c r="DO256" s="985"/>
      <c r="DP256" s="985"/>
      <c r="DQ256" s="985"/>
      <c r="DR256" s="985"/>
      <c r="DS256" s="985"/>
      <c r="DT256" s="985">
        <f t="shared" si="20"/>
        <v>0.039466666666666664</v>
      </c>
      <c r="DU256" s="985"/>
      <c r="DV256" s="985"/>
      <c r="DW256" s="985"/>
      <c r="DX256" s="985"/>
      <c r="DY256" s="985"/>
      <c r="DZ256" s="985"/>
      <c r="EA256" s="985"/>
      <c r="EB256" s="985"/>
      <c r="EC256" s="529"/>
      <c r="ED256" s="529"/>
      <c r="EE256" s="529"/>
      <c r="EF256" s="529"/>
      <c r="EG256" s="529"/>
      <c r="EH256" s="529"/>
      <c r="EI256" s="529"/>
      <c r="EJ256" s="529"/>
      <c r="EK256" s="529"/>
      <c r="EL256" s="529"/>
      <c r="EM256" s="529"/>
      <c r="EN256" s="529"/>
      <c r="EO256" s="529"/>
      <c r="EP256" s="529"/>
      <c r="EQ256" s="529"/>
      <c r="ER256" s="529"/>
      <c r="ES256" s="529"/>
      <c r="ET256" s="529"/>
      <c r="EU256" s="529"/>
      <c r="EV256" s="529"/>
      <c r="EW256" s="529"/>
      <c r="EX256" s="529"/>
      <c r="EY256" s="529"/>
      <c r="EZ256" s="529"/>
      <c r="FA256" s="529"/>
      <c r="FB256" s="529"/>
      <c r="FC256" s="529"/>
      <c r="FD256" s="529"/>
      <c r="FE256" s="529"/>
      <c r="FF256" s="529"/>
      <c r="FG256" s="529"/>
      <c r="FH256" s="529"/>
      <c r="FI256" s="529"/>
      <c r="FJ256" s="529"/>
      <c r="FK256" s="529"/>
      <c r="FL256" s="529"/>
      <c r="FM256" s="529"/>
      <c r="FN256" s="529"/>
      <c r="FO256" s="529"/>
      <c r="FP256" s="529"/>
      <c r="FQ256" s="529"/>
      <c r="FR256" s="529"/>
      <c r="FS256" s="529"/>
      <c r="FT256" s="529"/>
      <c r="FU256" s="529"/>
      <c r="FV256" s="529"/>
      <c r="FW256" s="529"/>
      <c r="FX256" s="529"/>
      <c r="FY256" s="529"/>
      <c r="FZ256" s="529"/>
      <c r="GA256" s="529"/>
      <c r="GB256" s="529"/>
      <c r="GC256" s="529"/>
      <c r="GD256" s="529"/>
      <c r="GE256" s="529"/>
      <c r="GF256" s="529"/>
      <c r="GG256" s="529"/>
      <c r="GH256" s="529"/>
      <c r="GI256" s="529"/>
      <c r="GJ256" s="529"/>
      <c r="GK256" s="582"/>
    </row>
    <row r="257" spans="1:193" s="574" customFormat="1" ht="15" hidden="1">
      <c r="A257" s="543"/>
      <c r="B257" s="584"/>
      <c r="C257" s="545"/>
      <c r="D257" s="545"/>
      <c r="E257" s="904" t="s">
        <v>65</v>
      </c>
      <c r="F257" s="905"/>
      <c r="G257" s="905"/>
      <c r="H257" s="905"/>
      <c r="I257" s="905"/>
      <c r="J257" s="905"/>
      <c r="K257" s="905"/>
      <c r="L257" s="905"/>
      <c r="M257" s="905"/>
      <c r="N257" s="905"/>
      <c r="O257" s="905"/>
      <c r="P257" s="905"/>
      <c r="Q257" s="905"/>
      <c r="R257" s="905"/>
      <c r="S257" s="905"/>
      <c r="T257" s="905"/>
      <c r="U257" s="905"/>
      <c r="V257" s="905"/>
      <c r="W257" s="905"/>
      <c r="X257" s="905"/>
      <c r="Y257" s="905"/>
      <c r="Z257" s="905"/>
      <c r="AA257" s="905"/>
      <c r="AB257" s="905"/>
      <c r="AC257" s="905"/>
      <c r="AD257" s="905"/>
      <c r="AE257" s="905"/>
      <c r="AF257" s="905"/>
      <c r="AG257" s="905"/>
      <c r="AH257" s="905"/>
      <c r="AI257" s="905"/>
      <c r="AJ257" s="905"/>
      <c r="AK257" s="905"/>
      <c r="AL257" s="905"/>
      <c r="AM257" s="905"/>
      <c r="AN257" s="905"/>
      <c r="AO257" s="905"/>
      <c r="AP257" s="905"/>
      <c r="AQ257" s="905"/>
      <c r="AR257" s="905"/>
      <c r="AS257" s="905"/>
      <c r="AT257" s="582"/>
      <c r="AU257" s="582"/>
      <c r="AV257" s="582"/>
      <c r="AW257" s="582"/>
      <c r="AX257" s="582"/>
      <c r="AY257" s="582"/>
      <c r="AZ257" s="582"/>
      <c r="BA257" s="582"/>
      <c r="BB257" s="582"/>
      <c r="BC257" s="582"/>
      <c r="BD257" s="582"/>
      <c r="BE257" s="582"/>
      <c r="BF257" s="582"/>
      <c r="BG257" s="920">
        <f>BG242</f>
        <v>350</v>
      </c>
      <c r="BH257" s="920"/>
      <c r="BI257" s="920"/>
      <c r="BJ257" s="920"/>
      <c r="BK257" s="920"/>
      <c r="BL257" s="920"/>
      <c r="BM257" s="920"/>
      <c r="BN257" s="920"/>
      <c r="BO257" s="920"/>
      <c r="BP257" s="582"/>
      <c r="BQ257" s="582"/>
      <c r="BR257" s="582"/>
      <c r="BS257" s="582"/>
      <c r="BT257" s="920">
        <f>BT242*BT285</f>
        <v>636.6666666666666</v>
      </c>
      <c r="BU257" s="920"/>
      <c r="BV257" s="920"/>
      <c r="BW257" s="920"/>
      <c r="BX257" s="920"/>
      <c r="BY257" s="920"/>
      <c r="BZ257" s="920"/>
      <c r="CA257" s="920"/>
      <c r="CB257" s="920"/>
      <c r="CC257" s="582"/>
      <c r="CD257" s="585"/>
      <c r="CE257" s="582"/>
      <c r="CF257" s="582"/>
      <c r="CG257" s="920">
        <f>BG257+BT257</f>
        <v>986.6666666666666</v>
      </c>
      <c r="CH257" s="920"/>
      <c r="CI257" s="920"/>
      <c r="CJ257" s="920"/>
      <c r="CK257" s="920"/>
      <c r="CL257" s="920"/>
      <c r="CM257" s="920"/>
      <c r="CN257" s="920"/>
      <c r="CO257" s="920"/>
      <c r="CP257" s="583"/>
      <c r="CQ257" s="537"/>
      <c r="CR257" s="538"/>
      <c r="CS257" s="538"/>
      <c r="CT257" s="538"/>
      <c r="CU257" s="529"/>
      <c r="CV257" s="529"/>
      <c r="CW257" s="529"/>
      <c r="CX257" s="529"/>
      <c r="CY257" s="529"/>
      <c r="CZ257" s="529"/>
      <c r="DA257" s="533"/>
      <c r="DB257" s="985">
        <f t="shared" si="18"/>
        <v>0.0035</v>
      </c>
      <c r="DC257" s="985"/>
      <c r="DD257" s="985"/>
      <c r="DE257" s="985"/>
      <c r="DF257" s="985"/>
      <c r="DG257" s="985"/>
      <c r="DH257" s="985"/>
      <c r="DI257" s="985"/>
      <c r="DJ257" s="985"/>
      <c r="DK257" s="985">
        <f t="shared" si="19"/>
        <v>0.006366666666666666</v>
      </c>
      <c r="DL257" s="985"/>
      <c r="DM257" s="985"/>
      <c r="DN257" s="985"/>
      <c r="DO257" s="985"/>
      <c r="DP257" s="985"/>
      <c r="DQ257" s="985"/>
      <c r="DR257" s="985"/>
      <c r="DS257" s="985"/>
      <c r="DT257" s="985">
        <f t="shared" si="20"/>
        <v>0.009866666666666666</v>
      </c>
      <c r="DU257" s="985"/>
      <c r="DV257" s="985"/>
      <c r="DW257" s="985"/>
      <c r="DX257" s="985"/>
      <c r="DY257" s="985"/>
      <c r="DZ257" s="985"/>
      <c r="EA257" s="985"/>
      <c r="EB257" s="985"/>
      <c r="EC257" s="529"/>
      <c r="ED257" s="529"/>
      <c r="EE257" s="529"/>
      <c r="EF257" s="529"/>
      <c r="EG257" s="529"/>
      <c r="EH257" s="529"/>
      <c r="EI257" s="529"/>
      <c r="EJ257" s="529"/>
      <c r="EK257" s="529"/>
      <c r="EL257" s="529"/>
      <c r="EM257" s="529"/>
      <c r="EN257" s="529"/>
      <c r="EO257" s="529"/>
      <c r="EP257" s="529"/>
      <c r="EQ257" s="529"/>
      <c r="ER257" s="529"/>
      <c r="ES257" s="529"/>
      <c r="ET257" s="529"/>
      <c r="EU257" s="529"/>
      <c r="EV257" s="529"/>
      <c r="EW257" s="529"/>
      <c r="EX257" s="529"/>
      <c r="EY257" s="529"/>
      <c r="EZ257" s="529"/>
      <c r="FA257" s="529"/>
      <c r="FB257" s="529"/>
      <c r="FC257" s="529"/>
      <c r="FD257" s="529"/>
      <c r="FE257" s="529"/>
      <c r="FF257" s="529"/>
      <c r="FG257" s="529"/>
      <c r="FH257" s="529"/>
      <c r="FI257" s="529"/>
      <c r="FJ257" s="529"/>
      <c r="FK257" s="529"/>
      <c r="FL257" s="529"/>
      <c r="FM257" s="529"/>
      <c r="FN257" s="529"/>
      <c r="FO257" s="529"/>
      <c r="FP257" s="529"/>
      <c r="FQ257" s="529"/>
      <c r="FR257" s="529"/>
      <c r="FS257" s="529"/>
      <c r="FT257" s="529"/>
      <c r="FU257" s="529"/>
      <c r="FV257" s="529"/>
      <c r="FW257" s="529"/>
      <c r="FX257" s="529"/>
      <c r="FY257" s="529"/>
      <c r="FZ257" s="529"/>
      <c r="GA257" s="529"/>
      <c r="GB257" s="529"/>
      <c r="GC257" s="529"/>
      <c r="GD257" s="529"/>
      <c r="GE257" s="529"/>
      <c r="GF257" s="529"/>
      <c r="GG257" s="529"/>
      <c r="GH257" s="529"/>
      <c r="GI257" s="529"/>
      <c r="GJ257" s="529"/>
      <c r="GK257" s="582"/>
    </row>
    <row r="258" spans="1:193" s="574" customFormat="1" ht="15" customHeight="1" hidden="1">
      <c r="A258" s="543"/>
      <c r="B258" s="584"/>
      <c r="C258" s="545"/>
      <c r="D258" s="545"/>
      <c r="E258" s="580"/>
      <c r="F258" s="581"/>
      <c r="G258" s="581"/>
      <c r="H258" s="581"/>
      <c r="I258" s="581"/>
      <c r="J258" s="581"/>
      <c r="K258" s="581"/>
      <c r="L258" s="581"/>
      <c r="M258" s="581"/>
      <c r="N258" s="581"/>
      <c r="O258" s="581"/>
      <c r="P258" s="581"/>
      <c r="Q258" s="581"/>
      <c r="R258" s="581"/>
      <c r="S258" s="581"/>
      <c r="T258" s="581"/>
      <c r="U258" s="581"/>
      <c r="V258" s="581"/>
      <c r="W258" s="581"/>
      <c r="X258" s="581"/>
      <c r="Y258" s="581"/>
      <c r="Z258" s="581"/>
      <c r="AA258" s="581"/>
      <c r="AB258" s="581"/>
      <c r="AC258" s="581"/>
      <c r="AD258" s="581"/>
      <c r="AE258" s="581"/>
      <c r="AF258" s="581"/>
      <c r="AG258" s="581"/>
      <c r="AH258" s="581"/>
      <c r="AI258" s="581"/>
      <c r="AJ258" s="581"/>
      <c r="AK258" s="581"/>
      <c r="AL258" s="581"/>
      <c r="AM258" s="581"/>
      <c r="AN258" s="581"/>
      <c r="AO258" s="581"/>
      <c r="AP258" s="581"/>
      <c r="AQ258" s="581"/>
      <c r="AR258" s="581"/>
      <c r="AS258" s="581"/>
      <c r="AT258" s="582"/>
      <c r="AU258" s="582"/>
      <c r="AV258" s="582"/>
      <c r="AW258" s="582"/>
      <c r="AX258" s="582"/>
      <c r="AY258" s="582"/>
      <c r="AZ258" s="582"/>
      <c r="BA258" s="582"/>
      <c r="BB258" s="582"/>
      <c r="BC258" s="582"/>
      <c r="BD258" s="582"/>
      <c r="BE258" s="582"/>
      <c r="BF258" s="582"/>
      <c r="BG258" s="582"/>
      <c r="BH258" s="582"/>
      <c r="BI258" s="582"/>
      <c r="BJ258" s="582"/>
      <c r="BK258" s="582"/>
      <c r="BL258" s="582"/>
      <c r="BM258" s="582"/>
      <c r="BN258" s="582"/>
      <c r="BO258" s="582"/>
      <c r="BP258" s="582"/>
      <c r="BQ258" s="582"/>
      <c r="BR258" s="582"/>
      <c r="BS258" s="582"/>
      <c r="BT258" s="582"/>
      <c r="BU258" s="582"/>
      <c r="BV258" s="582"/>
      <c r="BW258" s="582"/>
      <c r="BX258" s="582"/>
      <c r="BY258" s="582"/>
      <c r="BZ258" s="582"/>
      <c r="CA258" s="582"/>
      <c r="CB258" s="582"/>
      <c r="CC258" s="582"/>
      <c r="CD258" s="585"/>
      <c r="CE258" s="582"/>
      <c r="CF258" s="582"/>
      <c r="CG258" s="582"/>
      <c r="CH258" s="582"/>
      <c r="CI258" s="582"/>
      <c r="CJ258" s="582"/>
      <c r="CK258" s="582"/>
      <c r="CL258" s="582"/>
      <c r="CM258" s="582"/>
      <c r="CN258" s="582"/>
      <c r="CO258" s="582"/>
      <c r="CP258" s="583"/>
      <c r="CQ258" s="537"/>
      <c r="CR258" s="538"/>
      <c r="CS258" s="538"/>
      <c r="CT258" s="538"/>
      <c r="CU258" s="529"/>
      <c r="CV258" s="529"/>
      <c r="CW258" s="529"/>
      <c r="CX258" s="529"/>
      <c r="CY258" s="529"/>
      <c r="CZ258" s="529"/>
      <c r="DA258" s="533"/>
      <c r="DB258" s="535">
        <f t="shared" si="18"/>
        <v>0</v>
      </c>
      <c r="DC258" s="535"/>
      <c r="DD258" s="535"/>
      <c r="DE258" s="535"/>
      <c r="DF258" s="535"/>
      <c r="DG258" s="535"/>
      <c r="DH258" s="535"/>
      <c r="DI258" s="535"/>
      <c r="DJ258" s="535"/>
      <c r="DK258" s="535">
        <f t="shared" si="19"/>
        <v>0</v>
      </c>
      <c r="DL258" s="535"/>
      <c r="DM258" s="535"/>
      <c r="DN258" s="535"/>
      <c r="DO258" s="535"/>
      <c r="DP258" s="535"/>
      <c r="DQ258" s="535"/>
      <c r="DR258" s="535"/>
      <c r="DS258" s="535"/>
      <c r="DT258" s="535">
        <f t="shared" si="20"/>
        <v>0</v>
      </c>
      <c r="DU258" s="535"/>
      <c r="DV258" s="535"/>
      <c r="DW258" s="535"/>
      <c r="DX258" s="535"/>
      <c r="DY258" s="535"/>
      <c r="DZ258" s="535"/>
      <c r="EA258" s="535"/>
      <c r="EB258" s="535"/>
      <c r="EC258" s="529"/>
      <c r="ED258" s="529"/>
      <c r="EE258" s="529"/>
      <c r="EF258" s="529"/>
      <c r="EG258" s="529"/>
      <c r="EH258" s="529"/>
      <c r="EI258" s="529"/>
      <c r="EJ258" s="529"/>
      <c r="EK258" s="529"/>
      <c r="EL258" s="529"/>
      <c r="EM258" s="529"/>
      <c r="EN258" s="529"/>
      <c r="EO258" s="529"/>
      <c r="EP258" s="529"/>
      <c r="EQ258" s="529"/>
      <c r="ER258" s="529"/>
      <c r="ES258" s="529"/>
      <c r="ET258" s="529"/>
      <c r="EU258" s="529"/>
      <c r="EV258" s="529"/>
      <c r="EW258" s="529"/>
      <c r="EX258" s="529"/>
      <c r="EY258" s="529"/>
      <c r="EZ258" s="529"/>
      <c r="FA258" s="529"/>
      <c r="FB258" s="529"/>
      <c r="FC258" s="529"/>
      <c r="FD258" s="529"/>
      <c r="FE258" s="529"/>
      <c r="FF258" s="529"/>
      <c r="FG258" s="529"/>
      <c r="FH258" s="529"/>
      <c r="FI258" s="529"/>
      <c r="FJ258" s="529"/>
      <c r="FK258" s="529"/>
      <c r="FL258" s="529"/>
      <c r="FM258" s="529"/>
      <c r="FN258" s="529"/>
      <c r="FO258" s="529"/>
      <c r="FP258" s="529"/>
      <c r="FQ258" s="529"/>
      <c r="FR258" s="529"/>
      <c r="FS258" s="529"/>
      <c r="FT258" s="529"/>
      <c r="FU258" s="529"/>
      <c r="FV258" s="529"/>
      <c r="FW258" s="529"/>
      <c r="FX258" s="529"/>
      <c r="FY258" s="529"/>
      <c r="FZ258" s="529"/>
      <c r="GA258" s="529"/>
      <c r="GB258" s="529"/>
      <c r="GC258" s="529"/>
      <c r="GD258" s="529"/>
      <c r="GE258" s="529"/>
      <c r="GF258" s="529"/>
      <c r="GG258" s="529"/>
      <c r="GH258" s="529"/>
      <c r="GI258" s="529"/>
      <c r="GJ258" s="529"/>
      <c r="GK258" s="582"/>
    </row>
    <row r="259" spans="1:193" s="562" customFormat="1" ht="18.75" customHeight="1" hidden="1">
      <c r="A259" s="543"/>
      <c r="B259" s="584"/>
      <c r="C259" s="545"/>
      <c r="D259" s="545"/>
      <c r="E259" s="541"/>
      <c r="F259" s="586"/>
      <c r="G259" s="586"/>
      <c r="H259" s="586"/>
      <c r="I259" s="586"/>
      <c r="J259" s="586"/>
      <c r="K259" s="586"/>
      <c r="L259" s="586"/>
      <c r="M259" s="586"/>
      <c r="N259" s="586"/>
      <c r="O259" s="586"/>
      <c r="P259" s="586"/>
      <c r="Q259" s="586"/>
      <c r="R259" s="586"/>
      <c r="S259" s="586"/>
      <c r="T259" s="586"/>
      <c r="U259" s="586"/>
      <c r="V259" s="586"/>
      <c r="W259" s="586"/>
      <c r="X259" s="586"/>
      <c r="Y259" s="587"/>
      <c r="Z259" s="588"/>
      <c r="AA259" s="588"/>
      <c r="AB259" s="588"/>
      <c r="AC259" s="588"/>
      <c r="AD259" s="588"/>
      <c r="AE259" s="588"/>
      <c r="AF259" s="588"/>
      <c r="AG259" s="588"/>
      <c r="AH259" s="906" t="s">
        <v>46</v>
      </c>
      <c r="AI259" s="907"/>
      <c r="AJ259" s="907"/>
      <c r="AK259" s="907"/>
      <c r="AL259" s="907"/>
      <c r="AM259" s="907"/>
      <c r="AN259" s="907"/>
      <c r="AO259" s="907"/>
      <c r="AP259" s="907"/>
      <c r="AQ259" s="907"/>
      <c r="AR259" s="907"/>
      <c r="AS259" s="907"/>
      <c r="AT259" s="907"/>
      <c r="AU259" s="907"/>
      <c r="AV259" s="907"/>
      <c r="AW259" s="907"/>
      <c r="AX259" s="907"/>
      <c r="AY259" s="907"/>
      <c r="AZ259" s="907"/>
      <c r="BA259" s="907"/>
      <c r="BB259" s="907"/>
      <c r="BC259" s="908"/>
      <c r="BD259" s="589"/>
      <c r="BE259" s="589"/>
      <c r="BF259" s="589"/>
      <c r="BG259" s="1043">
        <f>SUM(BG254:BO257)</f>
        <v>3150</v>
      </c>
      <c r="BH259" s="1043"/>
      <c r="BI259" s="1043"/>
      <c r="BJ259" s="1043"/>
      <c r="BK259" s="1043"/>
      <c r="BL259" s="1043"/>
      <c r="BM259" s="1043"/>
      <c r="BN259" s="1043"/>
      <c r="BO259" s="1043"/>
      <c r="BP259" s="590"/>
      <c r="BQ259" s="590"/>
      <c r="BR259" s="590"/>
      <c r="BS259" s="590"/>
      <c r="BT259" s="1043">
        <f>SUM(BT254:CB257)</f>
        <v>5730</v>
      </c>
      <c r="BU259" s="1043"/>
      <c r="BV259" s="1043"/>
      <c r="BW259" s="1043"/>
      <c r="BX259" s="1043"/>
      <c r="BY259" s="1043"/>
      <c r="BZ259" s="1043"/>
      <c r="CA259" s="1043"/>
      <c r="CB259" s="1043"/>
      <c r="CC259" s="589"/>
      <c r="CD259" s="589"/>
      <c r="CE259" s="589"/>
      <c r="CF259" s="589"/>
      <c r="CG259" s="1320">
        <f>SUM(CG254:CO257)</f>
        <v>8880</v>
      </c>
      <c r="CH259" s="1321"/>
      <c r="CI259" s="1321"/>
      <c r="CJ259" s="1321"/>
      <c r="CK259" s="1321"/>
      <c r="CL259" s="1321"/>
      <c r="CM259" s="1321"/>
      <c r="CN259" s="1321"/>
      <c r="CO259" s="1322"/>
      <c r="CP259" s="592"/>
      <c r="CQ259" s="537"/>
      <c r="CR259" s="538"/>
      <c r="CS259" s="538"/>
      <c r="CT259" s="538"/>
      <c r="CU259" s="526"/>
      <c r="CV259" s="526"/>
      <c r="CW259" s="526"/>
      <c r="CX259" s="526"/>
      <c r="CY259" s="526"/>
      <c r="CZ259" s="526"/>
      <c r="DA259" s="539"/>
      <c r="DB259" s="984">
        <f t="shared" si="18"/>
        <v>0.0315</v>
      </c>
      <c r="DC259" s="984"/>
      <c r="DD259" s="984"/>
      <c r="DE259" s="984"/>
      <c r="DF259" s="984"/>
      <c r="DG259" s="984"/>
      <c r="DH259" s="984"/>
      <c r="DI259" s="984"/>
      <c r="DJ259" s="984"/>
      <c r="DK259" s="984">
        <f t="shared" si="19"/>
        <v>0.0573</v>
      </c>
      <c r="DL259" s="984"/>
      <c r="DM259" s="984"/>
      <c r="DN259" s="984"/>
      <c r="DO259" s="984"/>
      <c r="DP259" s="984"/>
      <c r="DQ259" s="984"/>
      <c r="DR259" s="984"/>
      <c r="DS259" s="984"/>
      <c r="DT259" s="984">
        <f t="shared" si="20"/>
        <v>0.0888</v>
      </c>
      <c r="DU259" s="984"/>
      <c r="DV259" s="984"/>
      <c r="DW259" s="984"/>
      <c r="DX259" s="984"/>
      <c r="DY259" s="984"/>
      <c r="DZ259" s="984"/>
      <c r="EA259" s="984"/>
      <c r="EB259" s="984"/>
      <c r="EC259" s="526"/>
      <c r="ED259" s="526"/>
      <c r="EE259" s="526"/>
      <c r="EF259" s="526"/>
      <c r="EG259" s="526"/>
      <c r="EH259" s="526"/>
      <c r="EI259" s="526"/>
      <c r="EJ259" s="526"/>
      <c r="EK259" s="526"/>
      <c r="EL259" s="526"/>
      <c r="EM259" s="526"/>
      <c r="EN259" s="526"/>
      <c r="EO259" s="526"/>
      <c r="EP259" s="526"/>
      <c r="EQ259" s="526"/>
      <c r="ER259" s="526"/>
      <c r="ES259" s="526"/>
      <c r="ET259" s="526"/>
      <c r="EU259" s="526"/>
      <c r="EV259" s="526"/>
      <c r="EW259" s="526"/>
      <c r="EX259" s="526"/>
      <c r="EY259" s="526"/>
      <c r="EZ259" s="526"/>
      <c r="FA259" s="526"/>
      <c r="FB259" s="526"/>
      <c r="FC259" s="526"/>
      <c r="FD259" s="526"/>
      <c r="FE259" s="526"/>
      <c r="FF259" s="526"/>
      <c r="FG259" s="526"/>
      <c r="FH259" s="526"/>
      <c r="FI259" s="526"/>
      <c r="FJ259" s="526"/>
      <c r="FK259" s="526"/>
      <c r="FL259" s="526"/>
      <c r="FM259" s="526"/>
      <c r="FN259" s="526"/>
      <c r="FO259" s="526"/>
      <c r="FP259" s="526"/>
      <c r="FQ259" s="526"/>
      <c r="FR259" s="526"/>
      <c r="FS259" s="526"/>
      <c r="FT259" s="526"/>
      <c r="FU259" s="526"/>
      <c r="FV259" s="526"/>
      <c r="FW259" s="526"/>
      <c r="FX259" s="526"/>
      <c r="FY259" s="526"/>
      <c r="FZ259" s="526"/>
      <c r="GA259" s="526"/>
      <c r="GB259" s="526"/>
      <c r="GC259" s="526"/>
      <c r="GD259" s="526"/>
      <c r="GE259" s="526"/>
      <c r="GF259" s="526"/>
      <c r="GG259" s="526"/>
      <c r="GH259" s="526"/>
      <c r="GI259" s="526"/>
      <c r="GJ259" s="526"/>
      <c r="GK259" s="589"/>
    </row>
    <row r="260" spans="1:193" s="574" customFormat="1" ht="15" hidden="1">
      <c r="A260" s="543"/>
      <c r="B260" s="584"/>
      <c r="C260" s="545"/>
      <c r="D260" s="545"/>
      <c r="E260" s="904" t="s">
        <v>43</v>
      </c>
      <c r="F260" s="905"/>
      <c r="G260" s="905"/>
      <c r="H260" s="905"/>
      <c r="I260" s="905"/>
      <c r="J260" s="905"/>
      <c r="K260" s="905"/>
      <c r="L260" s="905"/>
      <c r="M260" s="905"/>
      <c r="N260" s="905"/>
      <c r="O260" s="905"/>
      <c r="P260" s="905"/>
      <c r="Q260" s="905"/>
      <c r="R260" s="905"/>
      <c r="S260" s="905"/>
      <c r="T260" s="905"/>
      <c r="U260" s="905"/>
      <c r="V260" s="905"/>
      <c r="W260" s="905"/>
      <c r="X260" s="905"/>
      <c r="Y260" s="905"/>
      <c r="Z260" s="905"/>
      <c r="AA260" s="905"/>
      <c r="AB260" s="905"/>
      <c r="AC260" s="905"/>
      <c r="AD260" s="905"/>
      <c r="AE260" s="905"/>
      <c r="AF260" s="905"/>
      <c r="AG260" s="905"/>
      <c r="AH260" s="905"/>
      <c r="AI260" s="905"/>
      <c r="AJ260" s="550"/>
      <c r="AK260" s="581"/>
      <c r="AL260" s="581"/>
      <c r="AM260" s="581"/>
      <c r="AN260" s="581"/>
      <c r="AO260" s="581"/>
      <c r="AP260" s="581"/>
      <c r="AQ260" s="581"/>
      <c r="AR260" s="581"/>
      <c r="AS260" s="550"/>
      <c r="AT260" s="582"/>
      <c r="AU260" s="582"/>
      <c r="AV260" s="582"/>
      <c r="AW260" s="582"/>
      <c r="AX260" s="582"/>
      <c r="AY260" s="582"/>
      <c r="AZ260" s="582"/>
      <c r="BA260" s="582"/>
      <c r="BB260" s="582"/>
      <c r="BC260" s="582"/>
      <c r="BD260" s="582"/>
      <c r="BE260" s="582"/>
      <c r="BF260" s="582"/>
      <c r="BG260" s="920">
        <f>BG245</f>
        <v>350</v>
      </c>
      <c r="BH260" s="920"/>
      <c r="BI260" s="920"/>
      <c r="BJ260" s="920"/>
      <c r="BK260" s="920"/>
      <c r="BL260" s="920"/>
      <c r="BM260" s="920"/>
      <c r="BN260" s="920"/>
      <c r="BO260" s="920"/>
      <c r="BP260" s="582"/>
      <c r="BQ260" s="582"/>
      <c r="BR260" s="582"/>
      <c r="BS260" s="582"/>
      <c r="BT260" s="920">
        <f>BT245*BT285</f>
        <v>636.6666666666666</v>
      </c>
      <c r="BU260" s="920"/>
      <c r="BV260" s="920"/>
      <c r="BW260" s="920"/>
      <c r="BX260" s="920"/>
      <c r="BY260" s="920"/>
      <c r="BZ260" s="920"/>
      <c r="CA260" s="920"/>
      <c r="CB260" s="920"/>
      <c r="CC260" s="582"/>
      <c r="CD260" s="585"/>
      <c r="CE260" s="582"/>
      <c r="CF260" s="582"/>
      <c r="CG260" s="920">
        <f>BG260+BT260</f>
        <v>986.6666666666666</v>
      </c>
      <c r="CH260" s="920"/>
      <c r="CI260" s="920"/>
      <c r="CJ260" s="920"/>
      <c r="CK260" s="920"/>
      <c r="CL260" s="920"/>
      <c r="CM260" s="920"/>
      <c r="CN260" s="920"/>
      <c r="CO260" s="920"/>
      <c r="CP260" s="583"/>
      <c r="CQ260" s="537"/>
      <c r="CR260" s="538"/>
      <c r="CS260" s="538"/>
      <c r="CT260" s="538"/>
      <c r="CU260" s="529"/>
      <c r="CV260" s="529"/>
      <c r="CW260" s="529"/>
      <c r="CX260" s="529"/>
      <c r="CY260" s="529"/>
      <c r="CZ260" s="529"/>
      <c r="DA260" s="533"/>
      <c r="DB260" s="985">
        <f t="shared" si="18"/>
        <v>0.0035</v>
      </c>
      <c r="DC260" s="985"/>
      <c r="DD260" s="985"/>
      <c r="DE260" s="985"/>
      <c r="DF260" s="985"/>
      <c r="DG260" s="985"/>
      <c r="DH260" s="985"/>
      <c r="DI260" s="985"/>
      <c r="DJ260" s="985"/>
      <c r="DK260" s="985">
        <f t="shared" si="19"/>
        <v>0.006366666666666666</v>
      </c>
      <c r="DL260" s="985"/>
      <c r="DM260" s="985"/>
      <c r="DN260" s="985"/>
      <c r="DO260" s="985"/>
      <c r="DP260" s="985"/>
      <c r="DQ260" s="985"/>
      <c r="DR260" s="985"/>
      <c r="DS260" s="985"/>
      <c r="DT260" s="985">
        <f t="shared" si="20"/>
        <v>0.009866666666666666</v>
      </c>
      <c r="DU260" s="985"/>
      <c r="DV260" s="985"/>
      <c r="DW260" s="985"/>
      <c r="DX260" s="985"/>
      <c r="DY260" s="985"/>
      <c r="DZ260" s="985"/>
      <c r="EA260" s="985"/>
      <c r="EB260" s="985"/>
      <c r="EC260" s="529"/>
      <c r="ED260" s="529"/>
      <c r="EE260" s="529"/>
      <c r="EF260" s="529"/>
      <c r="EG260" s="529"/>
      <c r="EH260" s="529"/>
      <c r="EI260" s="529"/>
      <c r="EJ260" s="529"/>
      <c r="EK260" s="529"/>
      <c r="EL260" s="529"/>
      <c r="EM260" s="529"/>
      <c r="EN260" s="529"/>
      <c r="EO260" s="529"/>
      <c r="EP260" s="529"/>
      <c r="EQ260" s="529"/>
      <c r="ER260" s="529"/>
      <c r="ES260" s="529"/>
      <c r="ET260" s="529"/>
      <c r="EU260" s="529"/>
      <c r="EV260" s="529"/>
      <c r="EW260" s="529"/>
      <c r="EX260" s="529"/>
      <c r="EY260" s="529"/>
      <c r="EZ260" s="529"/>
      <c r="FA260" s="529"/>
      <c r="FB260" s="529"/>
      <c r="FC260" s="529"/>
      <c r="FD260" s="529"/>
      <c r="FE260" s="529"/>
      <c r="FF260" s="529"/>
      <c r="FG260" s="529"/>
      <c r="FH260" s="529"/>
      <c r="FI260" s="529"/>
      <c r="FJ260" s="529"/>
      <c r="FK260" s="529"/>
      <c r="FL260" s="529"/>
      <c r="FM260" s="529"/>
      <c r="FN260" s="529"/>
      <c r="FO260" s="529"/>
      <c r="FP260" s="529"/>
      <c r="FQ260" s="529"/>
      <c r="FR260" s="529"/>
      <c r="FS260" s="529"/>
      <c r="FT260" s="529"/>
      <c r="FU260" s="529"/>
      <c r="FV260" s="529"/>
      <c r="FW260" s="529"/>
      <c r="FX260" s="529"/>
      <c r="FY260" s="529"/>
      <c r="FZ260" s="529"/>
      <c r="GA260" s="529"/>
      <c r="GB260" s="529"/>
      <c r="GC260" s="529"/>
      <c r="GD260" s="529"/>
      <c r="GE260" s="529"/>
      <c r="GF260" s="529"/>
      <c r="GG260" s="529"/>
      <c r="GH260" s="529"/>
      <c r="GI260" s="529"/>
      <c r="GJ260" s="529"/>
      <c r="GK260" s="582"/>
    </row>
    <row r="261" spans="1:193" s="574" customFormat="1" ht="15.75" hidden="1">
      <c r="A261" s="543"/>
      <c r="B261" s="584"/>
      <c r="C261" s="545"/>
      <c r="D261" s="545"/>
      <c r="E261" s="1026" t="s">
        <v>119</v>
      </c>
      <c r="F261" s="1028"/>
      <c r="G261" s="1028"/>
      <c r="H261" s="1028"/>
      <c r="I261" s="1028"/>
      <c r="J261" s="1028"/>
      <c r="K261" s="1028"/>
      <c r="L261" s="1028"/>
      <c r="M261" s="1028"/>
      <c r="N261" s="1028"/>
      <c r="O261" s="1028"/>
      <c r="P261" s="1028"/>
      <c r="Q261" s="1028"/>
      <c r="R261" s="1028"/>
      <c r="S261" s="1028"/>
      <c r="T261" s="1028"/>
      <c r="U261" s="1028"/>
      <c r="V261" s="1028"/>
      <c r="W261" s="1028"/>
      <c r="X261" s="1028"/>
      <c r="Y261" s="1028"/>
      <c r="Z261" s="1028"/>
      <c r="AA261" s="1028"/>
      <c r="AB261" s="1028"/>
      <c r="AC261" s="1028"/>
      <c r="AD261" s="1028"/>
      <c r="AE261" s="1028"/>
      <c r="AF261" s="1028"/>
      <c r="AG261" s="1028"/>
      <c r="AH261" s="1028"/>
      <c r="AI261" s="1028"/>
      <c r="AJ261" s="1028"/>
      <c r="AK261" s="1028"/>
      <c r="AL261" s="1028"/>
      <c r="AM261" s="1028"/>
      <c r="AN261" s="1028"/>
      <c r="AO261" s="1028"/>
      <c r="AP261" s="1028"/>
      <c r="AQ261" s="1028"/>
      <c r="AR261" s="1028"/>
      <c r="AS261" s="802"/>
      <c r="AT261" s="802"/>
      <c r="AU261" s="802"/>
      <c r="AV261" s="802"/>
      <c r="AW261" s="802"/>
      <c r="AX261" s="802"/>
      <c r="AY261" s="802"/>
      <c r="AZ261" s="802"/>
      <c r="BA261" s="802"/>
      <c r="BB261" s="802"/>
      <c r="BC261" s="802"/>
      <c r="BD261" s="585"/>
      <c r="BE261" s="585"/>
      <c r="BF261" s="585"/>
      <c r="BG261" s="1043">
        <f>SUM(BG259:BO260)</f>
        <v>3500</v>
      </c>
      <c r="BH261" s="1043"/>
      <c r="BI261" s="1043"/>
      <c r="BJ261" s="1043"/>
      <c r="BK261" s="1043"/>
      <c r="BL261" s="1043"/>
      <c r="BM261" s="1043"/>
      <c r="BN261" s="1043"/>
      <c r="BO261" s="1043"/>
      <c r="BP261" s="585"/>
      <c r="BQ261" s="585"/>
      <c r="BR261" s="585"/>
      <c r="BS261" s="585"/>
      <c r="BT261" s="1043">
        <f>SUM(BT259:CB260)</f>
        <v>6366.666666666667</v>
      </c>
      <c r="BU261" s="1043"/>
      <c r="BV261" s="1043"/>
      <c r="BW261" s="1043"/>
      <c r="BX261" s="1043"/>
      <c r="BY261" s="1043"/>
      <c r="BZ261" s="1043"/>
      <c r="CA261" s="1043"/>
      <c r="CB261" s="1043"/>
      <c r="CC261" s="585"/>
      <c r="CD261" s="585"/>
      <c r="CE261" s="585"/>
      <c r="CF261" s="585"/>
      <c r="CG261" s="1043">
        <f>SUM(CG259:CO260)</f>
        <v>9866.666666666666</v>
      </c>
      <c r="CH261" s="1043"/>
      <c r="CI261" s="1043"/>
      <c r="CJ261" s="1043"/>
      <c r="CK261" s="1043"/>
      <c r="CL261" s="1043"/>
      <c r="CM261" s="1043"/>
      <c r="CN261" s="1043"/>
      <c r="CO261" s="1043"/>
      <c r="CP261" s="594"/>
      <c r="CQ261" s="537"/>
      <c r="CR261" s="538"/>
      <c r="CS261" s="538"/>
      <c r="CT261" s="538"/>
      <c r="CU261" s="529"/>
      <c r="CV261" s="529"/>
      <c r="CW261" s="529"/>
      <c r="CX261" s="529"/>
      <c r="CY261" s="529"/>
      <c r="CZ261" s="529"/>
      <c r="DA261" s="533"/>
      <c r="DB261" s="1269">
        <f t="shared" si="18"/>
        <v>0.035</v>
      </c>
      <c r="DC261" s="1269"/>
      <c r="DD261" s="1269"/>
      <c r="DE261" s="1269"/>
      <c r="DF261" s="1269"/>
      <c r="DG261" s="1269"/>
      <c r="DH261" s="1269"/>
      <c r="DI261" s="1269"/>
      <c r="DJ261" s="1269"/>
      <c r="DK261" s="1269">
        <f t="shared" si="19"/>
        <v>0.06366666666666666</v>
      </c>
      <c r="DL261" s="1269"/>
      <c r="DM261" s="1269"/>
      <c r="DN261" s="1269"/>
      <c r="DO261" s="1269"/>
      <c r="DP261" s="1269"/>
      <c r="DQ261" s="1269"/>
      <c r="DR261" s="1269"/>
      <c r="DS261" s="1269"/>
      <c r="DT261" s="1272">
        <f t="shared" si="20"/>
        <v>0.09866666666666667</v>
      </c>
      <c r="DU261" s="1272"/>
      <c r="DV261" s="1272"/>
      <c r="DW261" s="1272"/>
      <c r="DX261" s="1272"/>
      <c r="DY261" s="1272"/>
      <c r="DZ261" s="1272"/>
      <c r="EA261" s="1272"/>
      <c r="EB261" s="1272"/>
      <c r="EC261" s="529"/>
      <c r="ED261" s="529"/>
      <c r="EE261" s="529"/>
      <c r="EF261" s="529"/>
      <c r="EG261" s="529"/>
      <c r="EH261" s="529"/>
      <c r="EI261" s="529"/>
      <c r="EJ261" s="529"/>
      <c r="EK261" s="529"/>
      <c r="EL261" s="529"/>
      <c r="EM261" s="529"/>
      <c r="EN261" s="529"/>
      <c r="EO261" s="529"/>
      <c r="EP261" s="529"/>
      <c r="EQ261" s="529"/>
      <c r="ER261" s="529"/>
      <c r="ES261" s="529"/>
      <c r="ET261" s="529"/>
      <c r="EU261" s="529"/>
      <c r="EV261" s="529"/>
      <c r="EW261" s="529"/>
      <c r="EX261" s="529"/>
      <c r="EY261" s="529"/>
      <c r="EZ261" s="529"/>
      <c r="FA261" s="529"/>
      <c r="FB261" s="529"/>
      <c r="FC261" s="529"/>
      <c r="FD261" s="529"/>
      <c r="FE261" s="529"/>
      <c r="FF261" s="529"/>
      <c r="FG261" s="529"/>
      <c r="FH261" s="529"/>
      <c r="FI261" s="529"/>
      <c r="FJ261" s="529"/>
      <c r="FK261" s="529"/>
      <c r="FL261" s="529"/>
      <c r="FM261" s="529"/>
      <c r="FN261" s="529"/>
      <c r="FO261" s="529"/>
      <c r="FP261" s="529"/>
      <c r="FQ261" s="529"/>
      <c r="FR261" s="529"/>
      <c r="FS261" s="529"/>
      <c r="FT261" s="529"/>
      <c r="FU261" s="529"/>
      <c r="FV261" s="529"/>
      <c r="FW261" s="529"/>
      <c r="FX261" s="529"/>
      <c r="FY261" s="529"/>
      <c r="FZ261" s="529"/>
      <c r="GA261" s="529"/>
      <c r="GB261" s="529"/>
      <c r="GC261" s="529"/>
      <c r="GD261" s="529"/>
      <c r="GE261" s="529"/>
      <c r="GF261" s="529"/>
      <c r="GG261" s="529"/>
      <c r="GH261" s="529"/>
      <c r="GI261" s="529"/>
      <c r="GJ261" s="529"/>
      <c r="GK261" s="585"/>
    </row>
    <row r="262" spans="1:193" s="574" customFormat="1" ht="15" hidden="1">
      <c r="A262" s="543"/>
      <c r="B262" s="584"/>
      <c r="C262" s="545"/>
      <c r="D262" s="545"/>
      <c r="E262" s="904" t="s">
        <v>30</v>
      </c>
      <c r="F262" s="905"/>
      <c r="G262" s="905"/>
      <c r="H262" s="905"/>
      <c r="I262" s="905"/>
      <c r="J262" s="905"/>
      <c r="K262" s="905"/>
      <c r="L262" s="905"/>
      <c r="M262" s="905"/>
      <c r="N262" s="905"/>
      <c r="O262" s="905"/>
      <c r="P262" s="905"/>
      <c r="Q262" s="905"/>
      <c r="R262" s="905"/>
      <c r="S262" s="905"/>
      <c r="T262" s="905"/>
      <c r="U262" s="905"/>
      <c r="V262" s="905"/>
      <c r="W262" s="905"/>
      <c r="X262" s="905"/>
      <c r="Y262" s="905"/>
      <c r="Z262" s="905"/>
      <c r="AA262" s="905"/>
      <c r="AB262" s="905"/>
      <c r="AC262" s="905"/>
      <c r="AD262" s="905"/>
      <c r="AE262" s="905"/>
      <c r="AF262" s="905"/>
      <c r="AG262" s="905"/>
      <c r="AH262" s="905"/>
      <c r="AI262" s="905"/>
      <c r="AJ262" s="905"/>
      <c r="AK262" s="581"/>
      <c r="AL262" s="581"/>
      <c r="AM262" s="581"/>
      <c r="AN262" s="581"/>
      <c r="AO262" s="581"/>
      <c r="AP262" s="581"/>
      <c r="AQ262" s="581"/>
      <c r="AR262" s="582"/>
      <c r="AS262" s="582"/>
      <c r="AT262" s="582"/>
      <c r="AU262" s="582"/>
      <c r="AV262" s="582"/>
      <c r="AW262" s="582"/>
      <c r="AX262" s="582"/>
      <c r="AY262" s="582"/>
      <c r="AZ262" s="582"/>
      <c r="BA262" s="582"/>
      <c r="BB262" s="582"/>
      <c r="BC262" s="582"/>
      <c r="BD262" s="582"/>
      <c r="BE262" s="582"/>
      <c r="BF262" s="582"/>
      <c r="BG262" s="920">
        <f>BG247</f>
        <v>-700</v>
      </c>
      <c r="BH262" s="920"/>
      <c r="BI262" s="920"/>
      <c r="BJ262" s="920"/>
      <c r="BK262" s="920"/>
      <c r="BL262" s="920"/>
      <c r="BM262" s="920"/>
      <c r="BN262" s="920"/>
      <c r="BO262" s="920"/>
      <c r="BP262" s="582"/>
      <c r="BQ262" s="582"/>
      <c r="BR262" s="582"/>
      <c r="BS262" s="582"/>
      <c r="BT262" s="920">
        <f>BT247</f>
        <v>6400</v>
      </c>
      <c r="BU262" s="920"/>
      <c r="BV262" s="920"/>
      <c r="BW262" s="920"/>
      <c r="BX262" s="920"/>
      <c r="BY262" s="920"/>
      <c r="BZ262" s="920"/>
      <c r="CA262" s="920"/>
      <c r="CB262" s="920"/>
      <c r="CC262" s="582"/>
      <c r="CD262" s="585"/>
      <c r="CE262" s="582"/>
      <c r="CF262" s="582"/>
      <c r="CG262" s="920">
        <f>BG262+BT262</f>
        <v>5700</v>
      </c>
      <c r="CH262" s="920"/>
      <c r="CI262" s="920"/>
      <c r="CJ262" s="920"/>
      <c r="CK262" s="920"/>
      <c r="CL262" s="920"/>
      <c r="CM262" s="920"/>
      <c r="CN262" s="920"/>
      <c r="CO262" s="920"/>
      <c r="CP262" s="583"/>
      <c r="CQ262" s="541"/>
      <c r="CR262" s="542"/>
      <c r="CS262" s="542"/>
      <c r="CT262" s="542"/>
      <c r="CU262" s="529"/>
      <c r="CV262" s="529"/>
      <c r="CW262" s="529"/>
      <c r="CX262" s="529"/>
      <c r="CY262" s="529"/>
      <c r="CZ262" s="529"/>
      <c r="DA262" s="533"/>
      <c r="DB262" s="1269">
        <f t="shared" si="18"/>
        <v>-0.007</v>
      </c>
      <c r="DC262" s="1269"/>
      <c r="DD262" s="1269"/>
      <c r="DE262" s="1269"/>
      <c r="DF262" s="1269"/>
      <c r="DG262" s="1269"/>
      <c r="DH262" s="1269"/>
      <c r="DI262" s="1269"/>
      <c r="DJ262" s="1269"/>
      <c r="DK262" s="1269">
        <f t="shared" si="19"/>
        <v>0.064</v>
      </c>
      <c r="DL262" s="1269"/>
      <c r="DM262" s="1269"/>
      <c r="DN262" s="1269"/>
      <c r="DO262" s="1269"/>
      <c r="DP262" s="1269"/>
      <c r="DQ262" s="1269"/>
      <c r="DR262" s="1269"/>
      <c r="DS262" s="1269"/>
      <c r="DT262" s="1269">
        <f t="shared" si="20"/>
        <v>0.057</v>
      </c>
      <c r="DU262" s="1269"/>
      <c r="DV262" s="1269"/>
      <c r="DW262" s="1269"/>
      <c r="DX262" s="1269"/>
      <c r="DY262" s="1269"/>
      <c r="DZ262" s="1269"/>
      <c r="EA262" s="1269"/>
      <c r="EB262" s="1269"/>
      <c r="EC262" s="529"/>
      <c r="ED262" s="529"/>
      <c r="EE262" s="529"/>
      <c r="EF262" s="529"/>
      <c r="EG262" s="529"/>
      <c r="EH262" s="529"/>
      <c r="EI262" s="529"/>
      <c r="EJ262" s="529"/>
      <c r="EK262" s="529"/>
      <c r="EL262" s="529"/>
      <c r="EM262" s="529"/>
      <c r="EN262" s="529"/>
      <c r="EO262" s="529"/>
      <c r="EP262" s="529"/>
      <c r="EQ262" s="529"/>
      <c r="ER262" s="529"/>
      <c r="ES262" s="529"/>
      <c r="ET262" s="529"/>
      <c r="EU262" s="529"/>
      <c r="EV262" s="529"/>
      <c r="EW262" s="529"/>
      <c r="EX262" s="529"/>
      <c r="EY262" s="529"/>
      <c r="EZ262" s="529"/>
      <c r="FA262" s="529"/>
      <c r="FB262" s="529"/>
      <c r="FC262" s="529"/>
      <c r="FD262" s="529"/>
      <c r="FE262" s="529"/>
      <c r="FF262" s="529"/>
      <c r="FG262" s="529"/>
      <c r="FH262" s="529"/>
      <c r="FI262" s="529"/>
      <c r="FJ262" s="529"/>
      <c r="FK262" s="529"/>
      <c r="FL262" s="529"/>
      <c r="FM262" s="529"/>
      <c r="FN262" s="529"/>
      <c r="FO262" s="529"/>
      <c r="FP262" s="529"/>
      <c r="FQ262" s="529"/>
      <c r="FR262" s="529"/>
      <c r="FS262" s="529"/>
      <c r="FT262" s="529"/>
      <c r="FU262" s="529"/>
      <c r="FV262" s="529"/>
      <c r="FW262" s="529"/>
      <c r="FX262" s="529"/>
      <c r="FY262" s="529"/>
      <c r="FZ262" s="529"/>
      <c r="GA262" s="529"/>
      <c r="GB262" s="529"/>
      <c r="GC262" s="529"/>
      <c r="GD262" s="529"/>
      <c r="GE262" s="529"/>
      <c r="GF262" s="529"/>
      <c r="GG262" s="529"/>
      <c r="GH262" s="529"/>
      <c r="GI262" s="529"/>
      <c r="GJ262" s="529"/>
      <c r="GK262" s="582"/>
    </row>
    <row r="263" spans="1:193" s="574" customFormat="1" ht="15" hidden="1">
      <c r="A263" s="543"/>
      <c r="B263" s="584"/>
      <c r="C263" s="545"/>
      <c r="D263" s="545"/>
      <c r="E263" s="595"/>
      <c r="F263" s="1025"/>
      <c r="G263" s="1025"/>
      <c r="H263" s="1025"/>
      <c r="I263" s="1025"/>
      <c r="J263" s="1025"/>
      <c r="K263" s="1025"/>
      <c r="L263" s="1025"/>
      <c r="M263" s="1025"/>
      <c r="N263" s="1025"/>
      <c r="O263" s="1025"/>
      <c r="P263" s="1025"/>
      <c r="Q263" s="1025"/>
      <c r="R263" s="1025"/>
      <c r="S263" s="1025"/>
      <c r="T263" s="1025"/>
      <c r="U263" s="1025"/>
      <c r="V263" s="1025"/>
      <c r="W263" s="1025"/>
      <c r="X263" s="1025"/>
      <c r="Y263" s="1025"/>
      <c r="Z263" s="1025"/>
      <c r="AA263" s="1025"/>
      <c r="AB263" s="1025"/>
      <c r="AC263" s="1025"/>
      <c r="AD263" s="1025"/>
      <c r="AE263" s="1025"/>
      <c r="AF263" s="1025"/>
      <c r="AG263" s="577"/>
      <c r="AH263" s="577"/>
      <c r="AI263" s="577"/>
      <c r="AJ263" s="593"/>
      <c r="AK263" s="593"/>
      <c r="AL263" s="593"/>
      <c r="AM263" s="593"/>
      <c r="AN263" s="593"/>
      <c r="AO263" s="593"/>
      <c r="AP263" s="593"/>
      <c r="AQ263" s="593"/>
      <c r="AR263" s="593"/>
      <c r="AS263" s="802"/>
      <c r="AT263" s="802"/>
      <c r="AU263" s="802"/>
      <c r="AV263" s="802"/>
      <c r="AW263" s="802"/>
      <c r="AX263" s="802"/>
      <c r="AY263" s="802"/>
      <c r="AZ263" s="802"/>
      <c r="BA263" s="802"/>
      <c r="BB263" s="802"/>
      <c r="BC263" s="802"/>
      <c r="BD263" s="582"/>
      <c r="BE263" s="582"/>
      <c r="BF263" s="582"/>
      <c r="BG263" s="1287">
        <f>BG261+BG262</f>
        <v>2800</v>
      </c>
      <c r="BH263" s="1287"/>
      <c r="BI263" s="1287"/>
      <c r="BJ263" s="1287"/>
      <c r="BK263" s="1287"/>
      <c r="BL263" s="1287"/>
      <c r="BM263" s="1287"/>
      <c r="BN263" s="1287"/>
      <c r="BO263" s="1287"/>
      <c r="BP263" s="597"/>
      <c r="BQ263" s="597"/>
      <c r="BR263" s="597"/>
      <c r="BS263" s="597"/>
      <c r="BT263" s="1287">
        <f>BT261+BT262</f>
        <v>12766.666666666668</v>
      </c>
      <c r="BU263" s="1287"/>
      <c r="BV263" s="1287"/>
      <c r="BW263" s="1287"/>
      <c r="BX263" s="1287"/>
      <c r="BY263" s="1287"/>
      <c r="BZ263" s="1287"/>
      <c r="CA263" s="1287"/>
      <c r="CB263" s="1287"/>
      <c r="CC263" s="597"/>
      <c r="CD263" s="597"/>
      <c r="CE263" s="597"/>
      <c r="CF263" s="597"/>
      <c r="CG263" s="1287">
        <f>CG261+CG262</f>
        <v>15566.666666666666</v>
      </c>
      <c r="CH263" s="1287"/>
      <c r="CI263" s="1287"/>
      <c r="CJ263" s="1287"/>
      <c r="CK263" s="1287"/>
      <c r="CL263" s="1287"/>
      <c r="CM263" s="1287"/>
      <c r="CN263" s="1287"/>
      <c r="CO263" s="1287"/>
      <c r="CP263" s="594"/>
      <c r="CQ263" s="528"/>
      <c r="CR263" s="528"/>
      <c r="CS263" s="528"/>
      <c r="CT263" s="528"/>
      <c r="CU263" s="529"/>
      <c r="CV263" s="529"/>
      <c r="CW263" s="529"/>
      <c r="CX263" s="529"/>
      <c r="CY263" s="529"/>
      <c r="CZ263" s="529"/>
      <c r="DA263" s="533"/>
      <c r="DB263" s="1282">
        <f t="shared" si="18"/>
        <v>0.028</v>
      </c>
      <c r="DC263" s="1282"/>
      <c r="DD263" s="1282"/>
      <c r="DE263" s="1282"/>
      <c r="DF263" s="1282"/>
      <c r="DG263" s="1282"/>
      <c r="DH263" s="1282"/>
      <c r="DI263" s="1282"/>
      <c r="DJ263" s="1282"/>
      <c r="DK263" s="1282">
        <f t="shared" si="19"/>
        <v>0.12766666666666668</v>
      </c>
      <c r="DL263" s="1282"/>
      <c r="DM263" s="1282"/>
      <c r="DN263" s="1282"/>
      <c r="DO263" s="1282"/>
      <c r="DP263" s="1282"/>
      <c r="DQ263" s="1282"/>
      <c r="DR263" s="1282"/>
      <c r="DS263" s="1282"/>
      <c r="DT263" s="1282">
        <f t="shared" si="20"/>
        <v>0.15566666666666665</v>
      </c>
      <c r="DU263" s="1282"/>
      <c r="DV263" s="1282"/>
      <c r="DW263" s="1282"/>
      <c r="DX263" s="1282"/>
      <c r="DY263" s="1282"/>
      <c r="DZ263" s="1282"/>
      <c r="EA263" s="1282"/>
      <c r="EB263" s="1282"/>
      <c r="EC263" s="529"/>
      <c r="ED263" s="529"/>
      <c r="EE263" s="529"/>
      <c r="EF263" s="529"/>
      <c r="EG263" s="529"/>
      <c r="EH263" s="529"/>
      <c r="EI263" s="529"/>
      <c r="EJ263" s="529"/>
      <c r="EK263" s="529"/>
      <c r="EL263" s="529"/>
      <c r="EM263" s="529"/>
      <c r="EN263" s="529"/>
      <c r="EO263" s="529"/>
      <c r="EP263" s="529"/>
      <c r="EQ263" s="529"/>
      <c r="ER263" s="529"/>
      <c r="ES263" s="529"/>
      <c r="ET263" s="529"/>
      <c r="EU263" s="529"/>
      <c r="EV263" s="529"/>
      <c r="EW263" s="529"/>
      <c r="EX263" s="529"/>
      <c r="EY263" s="529"/>
      <c r="EZ263" s="529"/>
      <c r="FA263" s="529"/>
      <c r="FB263" s="529"/>
      <c r="FC263" s="529"/>
      <c r="FD263" s="529"/>
      <c r="FE263" s="529"/>
      <c r="FF263" s="529"/>
      <c r="FG263" s="529"/>
      <c r="FH263" s="529"/>
      <c r="FI263" s="529"/>
      <c r="FJ263" s="529"/>
      <c r="FK263" s="529"/>
      <c r="FL263" s="529"/>
      <c r="FM263" s="529"/>
      <c r="FN263" s="529"/>
      <c r="FO263" s="529"/>
      <c r="FP263" s="529"/>
      <c r="FQ263" s="529"/>
      <c r="FR263" s="529"/>
      <c r="FS263" s="529"/>
      <c r="FT263" s="529"/>
      <c r="FU263" s="529"/>
      <c r="FV263" s="529"/>
      <c r="FW263" s="529"/>
      <c r="FX263" s="529"/>
      <c r="FY263" s="529"/>
      <c r="FZ263" s="529"/>
      <c r="GA263" s="529"/>
      <c r="GB263" s="529"/>
      <c r="GC263" s="529"/>
      <c r="GD263" s="529"/>
      <c r="GE263" s="529"/>
      <c r="GF263" s="529"/>
      <c r="GG263" s="529"/>
      <c r="GH263" s="529"/>
      <c r="GI263" s="529"/>
      <c r="GJ263" s="529"/>
      <c r="GK263" s="585"/>
    </row>
    <row r="264" spans="1:193" s="574" customFormat="1" ht="15.75" hidden="1">
      <c r="A264" s="543"/>
      <c r="B264" s="584"/>
      <c r="C264" s="545"/>
      <c r="D264" s="545"/>
      <c r="E264" s="912" t="s">
        <v>123</v>
      </c>
      <c r="F264" s="905"/>
      <c r="G264" s="905"/>
      <c r="H264" s="905"/>
      <c r="I264" s="905"/>
      <c r="J264" s="905"/>
      <c r="K264" s="905"/>
      <c r="L264" s="905"/>
      <c r="M264" s="905"/>
      <c r="N264" s="905"/>
      <c r="O264" s="905"/>
      <c r="P264" s="905"/>
      <c r="Q264" s="905"/>
      <c r="R264" s="905"/>
      <c r="S264" s="905"/>
      <c r="T264" s="905"/>
      <c r="U264" s="905"/>
      <c r="V264" s="905"/>
      <c r="W264" s="905"/>
      <c r="X264" s="905"/>
      <c r="Y264" s="905"/>
      <c r="Z264" s="905"/>
      <c r="AA264" s="905"/>
      <c r="AB264" s="905"/>
      <c r="AC264" s="905"/>
      <c r="AD264" s="905"/>
      <c r="AE264" s="905"/>
      <c r="AF264" s="905"/>
      <c r="AG264" s="905"/>
      <c r="AH264" s="905"/>
      <c r="AI264" s="905"/>
      <c r="AJ264" s="905"/>
      <c r="AK264" s="905"/>
      <c r="AL264" s="905"/>
      <c r="AM264" s="905"/>
      <c r="AN264" s="905"/>
      <c r="AO264" s="905"/>
      <c r="AP264" s="905"/>
      <c r="AQ264" s="905"/>
      <c r="AR264" s="905"/>
      <c r="AS264" s="905"/>
      <c r="AT264" s="905"/>
      <c r="AU264" s="905"/>
      <c r="AV264" s="905"/>
      <c r="AW264" s="905"/>
      <c r="AX264" s="905"/>
      <c r="AY264" s="905"/>
      <c r="AZ264" s="905"/>
      <c r="BA264" s="905"/>
      <c r="BB264" s="905"/>
      <c r="BC264" s="905"/>
      <c r="BD264" s="582"/>
      <c r="BE264" s="582"/>
      <c r="BF264" s="582"/>
      <c r="BG264" s="920"/>
      <c r="BH264" s="920"/>
      <c r="BI264" s="920"/>
      <c r="BJ264" s="920"/>
      <c r="BK264" s="920"/>
      <c r="BL264" s="920"/>
      <c r="BM264" s="920"/>
      <c r="BN264" s="920"/>
      <c r="BO264" s="920"/>
      <c r="BP264" s="582"/>
      <c r="BQ264" s="582"/>
      <c r="BR264" s="582"/>
      <c r="BS264" s="582"/>
      <c r="BT264" s="920">
        <f>BT248-BT263</f>
        <v>-366.6666666666679</v>
      </c>
      <c r="BU264" s="920"/>
      <c r="BV264" s="920"/>
      <c r="BW264" s="920"/>
      <c r="BX264" s="920"/>
      <c r="BY264" s="920"/>
      <c r="BZ264" s="920"/>
      <c r="CA264" s="920"/>
      <c r="CB264" s="920"/>
      <c r="CC264" s="582"/>
      <c r="CD264" s="585"/>
      <c r="CE264" s="582"/>
      <c r="CF264" s="582"/>
      <c r="CG264" s="920">
        <f>BG264+BT264</f>
        <v>-366.6666666666679</v>
      </c>
      <c r="CH264" s="920"/>
      <c r="CI264" s="920"/>
      <c r="CJ264" s="920"/>
      <c r="CK264" s="920"/>
      <c r="CL264" s="920"/>
      <c r="CM264" s="920"/>
      <c r="CN264" s="920"/>
      <c r="CO264" s="920"/>
      <c r="CP264" s="594"/>
      <c r="CQ264" s="528"/>
      <c r="CR264" s="528"/>
      <c r="CS264" s="528"/>
      <c r="CT264" s="529"/>
      <c r="CU264" s="529"/>
      <c r="CV264" s="529"/>
      <c r="CW264" s="529"/>
      <c r="CX264" s="529"/>
      <c r="CY264" s="529"/>
      <c r="CZ264" s="529"/>
      <c r="DA264" s="529"/>
      <c r="DB264" s="1269">
        <f t="shared" si="18"/>
        <v>0</v>
      </c>
      <c r="DC264" s="1269"/>
      <c r="DD264" s="1269"/>
      <c r="DE264" s="1269"/>
      <c r="DF264" s="1269"/>
      <c r="DG264" s="1269"/>
      <c r="DH264" s="1269"/>
      <c r="DI264" s="1269"/>
      <c r="DJ264" s="1269"/>
      <c r="DK264" s="1269">
        <f t="shared" si="19"/>
        <v>-0.0036666666666666787</v>
      </c>
      <c r="DL264" s="1269"/>
      <c r="DM264" s="1269"/>
      <c r="DN264" s="1269"/>
      <c r="DO264" s="1269"/>
      <c r="DP264" s="1269"/>
      <c r="DQ264" s="1269"/>
      <c r="DR264" s="1269"/>
      <c r="DS264" s="1269"/>
      <c r="DT264" s="1269">
        <f t="shared" si="20"/>
        <v>-0.0036666666666666787</v>
      </c>
      <c r="DU264" s="1269"/>
      <c r="DV264" s="1269"/>
      <c r="DW264" s="1269"/>
      <c r="DX264" s="1269"/>
      <c r="DY264" s="1269"/>
      <c r="DZ264" s="1269"/>
      <c r="EA264" s="1269"/>
      <c r="EB264" s="1269"/>
      <c r="EC264" s="529"/>
      <c r="ED264" s="529"/>
      <c r="EE264" s="529"/>
      <c r="EF264" s="529"/>
      <c r="EG264" s="529"/>
      <c r="EH264" s="529"/>
      <c r="EI264" s="529"/>
      <c r="EJ264" s="529"/>
      <c r="EK264" s="529"/>
      <c r="EL264" s="529"/>
      <c r="EM264" s="529"/>
      <c r="EN264" s="529"/>
      <c r="EO264" s="529"/>
      <c r="EP264" s="529"/>
      <c r="EQ264" s="529"/>
      <c r="ER264" s="529"/>
      <c r="ES264" s="529"/>
      <c r="ET264" s="529"/>
      <c r="EU264" s="529"/>
      <c r="EV264" s="529"/>
      <c r="EW264" s="529"/>
      <c r="EX264" s="529"/>
      <c r="EY264" s="529"/>
      <c r="EZ264" s="529"/>
      <c r="FA264" s="529"/>
      <c r="FB264" s="529"/>
      <c r="FC264" s="529"/>
      <c r="FD264" s="529"/>
      <c r="FE264" s="529"/>
      <c r="FF264" s="529"/>
      <c r="FG264" s="529"/>
      <c r="FH264" s="529"/>
      <c r="FI264" s="529"/>
      <c r="FJ264" s="529"/>
      <c r="FK264" s="529"/>
      <c r="FL264" s="529"/>
      <c r="FM264" s="529"/>
      <c r="FN264" s="529"/>
      <c r="FO264" s="529"/>
      <c r="FP264" s="529"/>
      <c r="FQ264" s="529"/>
      <c r="FR264" s="529"/>
      <c r="FS264" s="529"/>
      <c r="FT264" s="529"/>
      <c r="FU264" s="529"/>
      <c r="FV264" s="529"/>
      <c r="FW264" s="529"/>
      <c r="FX264" s="529"/>
      <c r="FY264" s="529"/>
      <c r="FZ264" s="529"/>
      <c r="GA264" s="529"/>
      <c r="GB264" s="529"/>
      <c r="GC264" s="529"/>
      <c r="GD264" s="529"/>
      <c r="GE264" s="529"/>
      <c r="GF264" s="529"/>
      <c r="GG264" s="529"/>
      <c r="GH264" s="529"/>
      <c r="GI264" s="529"/>
      <c r="GJ264" s="529"/>
      <c r="GK264" s="582"/>
    </row>
    <row r="265" spans="1:193" s="574" customFormat="1" ht="15" hidden="1">
      <c r="A265" s="543"/>
      <c r="B265" s="584"/>
      <c r="C265" s="545"/>
      <c r="D265" s="545"/>
      <c r="E265" s="580"/>
      <c r="F265" s="581"/>
      <c r="G265" s="581"/>
      <c r="H265" s="581"/>
      <c r="I265" s="581"/>
      <c r="J265" s="581"/>
      <c r="K265" s="581"/>
      <c r="L265" s="581"/>
      <c r="M265" s="581"/>
      <c r="N265" s="581"/>
      <c r="O265" s="581"/>
      <c r="P265" s="581"/>
      <c r="Q265" s="581"/>
      <c r="R265" s="581"/>
      <c r="S265" s="581"/>
      <c r="T265" s="581"/>
      <c r="U265" s="581"/>
      <c r="V265" s="581"/>
      <c r="W265" s="581"/>
      <c r="X265" s="581"/>
      <c r="Y265" s="581"/>
      <c r="Z265" s="581"/>
      <c r="AA265" s="581"/>
      <c r="AB265" s="581"/>
      <c r="AC265" s="581"/>
      <c r="AD265" s="581"/>
      <c r="AE265" s="581"/>
      <c r="AF265" s="581"/>
      <c r="AG265" s="581"/>
      <c r="AH265" s="581"/>
      <c r="AI265" s="581"/>
      <c r="AJ265" s="581"/>
      <c r="AK265" s="581"/>
      <c r="AL265" s="581"/>
      <c r="AM265" s="581"/>
      <c r="AN265" s="581"/>
      <c r="AO265" s="581"/>
      <c r="AP265" s="581"/>
      <c r="AQ265" s="581"/>
      <c r="AR265" s="581"/>
      <c r="AS265" s="802" t="s">
        <v>8</v>
      </c>
      <c r="AT265" s="802"/>
      <c r="AU265" s="802"/>
      <c r="AV265" s="802"/>
      <c r="AW265" s="802"/>
      <c r="AX265" s="802"/>
      <c r="AY265" s="802"/>
      <c r="AZ265" s="802"/>
      <c r="BA265" s="802"/>
      <c r="BB265" s="802"/>
      <c r="BC265" s="802"/>
      <c r="BD265" s="582"/>
      <c r="BE265" s="582"/>
      <c r="BF265" s="582"/>
      <c r="BG265" s="1043">
        <f>BG263+BG264</f>
        <v>2800</v>
      </c>
      <c r="BH265" s="1043"/>
      <c r="BI265" s="1043"/>
      <c r="BJ265" s="1043"/>
      <c r="BK265" s="1043"/>
      <c r="BL265" s="1043"/>
      <c r="BM265" s="1043"/>
      <c r="BN265" s="1043"/>
      <c r="BO265" s="1043"/>
      <c r="BP265" s="585"/>
      <c r="BQ265" s="585"/>
      <c r="BR265" s="585"/>
      <c r="BS265" s="585"/>
      <c r="BT265" s="1043">
        <f>BT263+BT264</f>
        <v>12400</v>
      </c>
      <c r="BU265" s="1043"/>
      <c r="BV265" s="1043"/>
      <c r="BW265" s="1043"/>
      <c r="BX265" s="1043"/>
      <c r="BY265" s="1043"/>
      <c r="BZ265" s="1043"/>
      <c r="CA265" s="1043"/>
      <c r="CB265" s="1043"/>
      <c r="CC265" s="585"/>
      <c r="CD265" s="585"/>
      <c r="CE265" s="585"/>
      <c r="CF265" s="585"/>
      <c r="CG265" s="1043">
        <f>CG263+CG264</f>
        <v>15199.999999999998</v>
      </c>
      <c r="CH265" s="1043"/>
      <c r="CI265" s="1043"/>
      <c r="CJ265" s="1043"/>
      <c r="CK265" s="1043"/>
      <c r="CL265" s="1043"/>
      <c r="CM265" s="1043"/>
      <c r="CN265" s="1043"/>
      <c r="CO265" s="1043"/>
      <c r="CP265" s="594"/>
      <c r="CQ265" s="528"/>
      <c r="CR265" s="528"/>
      <c r="CS265" s="528"/>
      <c r="CT265" s="529"/>
      <c r="CU265" s="529"/>
      <c r="CV265" s="529"/>
      <c r="CW265" s="529"/>
      <c r="CX265" s="529"/>
      <c r="CY265" s="529"/>
      <c r="CZ265" s="529"/>
      <c r="DA265" s="529"/>
      <c r="DB265" s="1299">
        <f t="shared" si="18"/>
        <v>0.028</v>
      </c>
      <c r="DC265" s="1299"/>
      <c r="DD265" s="1299"/>
      <c r="DE265" s="1299"/>
      <c r="DF265" s="1299"/>
      <c r="DG265" s="1299"/>
      <c r="DH265" s="1299"/>
      <c r="DI265" s="1299"/>
      <c r="DJ265" s="1299"/>
      <c r="DK265" s="1299">
        <f t="shared" si="19"/>
        <v>0.124</v>
      </c>
      <c r="DL265" s="1299"/>
      <c r="DM265" s="1299"/>
      <c r="DN265" s="1299"/>
      <c r="DO265" s="1299"/>
      <c r="DP265" s="1299"/>
      <c r="DQ265" s="1299"/>
      <c r="DR265" s="1299"/>
      <c r="DS265" s="1299"/>
      <c r="DT265" s="1299">
        <f t="shared" si="20"/>
        <v>0.15199999999999997</v>
      </c>
      <c r="DU265" s="1299"/>
      <c r="DV265" s="1299"/>
      <c r="DW265" s="1299"/>
      <c r="DX265" s="1299"/>
      <c r="DY265" s="1299"/>
      <c r="DZ265" s="1299"/>
      <c r="EA265" s="1299"/>
      <c r="EB265" s="1299"/>
      <c r="EC265" s="529"/>
      <c r="ED265" s="529"/>
      <c r="EE265" s="529"/>
      <c r="EF265" s="529"/>
      <c r="EG265" s="529"/>
      <c r="EH265" s="529"/>
      <c r="EI265" s="529"/>
      <c r="EJ265" s="1310"/>
      <c r="EK265" s="1310"/>
      <c r="EL265" s="1310"/>
      <c r="EM265" s="1310"/>
      <c r="EN265" s="1310"/>
      <c r="EO265" s="1310"/>
      <c r="EP265" s="1310"/>
      <c r="EQ265" s="1310"/>
      <c r="ER265" s="1310"/>
      <c r="ES265" s="1310"/>
      <c r="ET265" s="1310"/>
      <c r="EU265" s="1289"/>
      <c r="EV265" s="1289"/>
      <c r="EW265" s="1289"/>
      <c r="EX265" s="1289"/>
      <c r="EY265" s="1289"/>
      <c r="EZ265" s="1289"/>
      <c r="FA265" s="1289"/>
      <c r="FB265" s="1289"/>
      <c r="FC265" s="1289"/>
      <c r="FD265" s="1289"/>
      <c r="FE265" s="1289"/>
      <c r="FF265" s="1289"/>
      <c r="FG265" s="1289"/>
      <c r="FH265" s="1289"/>
      <c r="FI265" s="1289"/>
      <c r="FJ265" s="1289"/>
      <c r="FK265" s="1289"/>
      <c r="FL265" s="1289"/>
      <c r="FM265" s="1289"/>
      <c r="FN265" s="1289"/>
      <c r="FO265" s="1289"/>
      <c r="FP265" s="1289"/>
      <c r="FQ265" s="1289"/>
      <c r="FR265" s="1289"/>
      <c r="FS265" s="1289"/>
      <c r="FT265" s="1289"/>
      <c r="FU265" s="1289"/>
      <c r="FV265" s="1289"/>
      <c r="FW265" s="1289"/>
      <c r="FX265" s="1289"/>
      <c r="FY265" s="1289"/>
      <c r="FZ265" s="1289"/>
      <c r="GA265" s="1289"/>
      <c r="GB265" s="1289"/>
      <c r="GC265" s="1289"/>
      <c r="GD265" s="1289"/>
      <c r="GE265" s="1289"/>
      <c r="GF265" s="1289"/>
      <c r="GG265" s="1289"/>
      <c r="GH265" s="1289"/>
      <c r="GI265" s="1289"/>
      <c r="GJ265" s="1289"/>
      <c r="GK265" s="585"/>
    </row>
    <row r="266" spans="1:193" s="574" customFormat="1" ht="15" hidden="1">
      <c r="A266" s="543"/>
      <c r="B266" s="584"/>
      <c r="C266" s="545"/>
      <c r="D266" s="545"/>
      <c r="E266" s="598"/>
      <c r="F266" s="599"/>
      <c r="G266" s="599"/>
      <c r="H266" s="599"/>
      <c r="I266" s="599"/>
      <c r="J266" s="599"/>
      <c r="K266" s="599"/>
      <c r="L266" s="599"/>
      <c r="M266" s="599"/>
      <c r="N266" s="599"/>
      <c r="O266" s="599"/>
      <c r="P266" s="599"/>
      <c r="Q266" s="599"/>
      <c r="R266" s="599"/>
      <c r="S266" s="599"/>
      <c r="T266" s="599"/>
      <c r="U266" s="599"/>
      <c r="V266" s="599"/>
      <c r="W266" s="599"/>
      <c r="X266" s="599"/>
      <c r="Y266" s="599"/>
      <c r="Z266" s="599"/>
      <c r="AA266" s="599"/>
      <c r="AB266" s="599"/>
      <c r="AC266" s="599"/>
      <c r="AD266" s="599"/>
      <c r="AE266" s="599"/>
      <c r="AF266" s="599"/>
      <c r="AG266" s="600"/>
      <c r="AH266" s="600"/>
      <c r="AI266" s="600"/>
      <c r="AJ266" s="601"/>
      <c r="AK266" s="601"/>
      <c r="AL266" s="601"/>
      <c r="AM266" s="601"/>
      <c r="AN266" s="601"/>
      <c r="AO266" s="601"/>
      <c r="AP266" s="601"/>
      <c r="AQ266" s="601"/>
      <c r="AR266" s="601"/>
      <c r="AS266" s="601"/>
      <c r="AT266" s="601"/>
      <c r="AU266" s="601"/>
      <c r="AV266" s="601"/>
      <c r="AW266" s="601"/>
      <c r="AX266" s="601"/>
      <c r="AY266" s="601"/>
      <c r="AZ266" s="601"/>
      <c r="BA266" s="601"/>
      <c r="BB266" s="602"/>
      <c r="BC266" s="602"/>
      <c r="BD266" s="602"/>
      <c r="BE266" s="602"/>
      <c r="BF266" s="602"/>
      <c r="BG266" s="603"/>
      <c r="BH266" s="603"/>
      <c r="BI266" s="603"/>
      <c r="BJ266" s="603"/>
      <c r="BK266" s="603"/>
      <c r="BL266" s="603"/>
      <c r="BM266" s="603"/>
      <c r="BN266" s="603"/>
      <c r="BO266" s="603"/>
      <c r="BP266" s="603"/>
      <c r="BQ266" s="603"/>
      <c r="BR266" s="603"/>
      <c r="BS266" s="603"/>
      <c r="BT266" s="603"/>
      <c r="BU266" s="603"/>
      <c r="BV266" s="603"/>
      <c r="BW266" s="603"/>
      <c r="BX266" s="603"/>
      <c r="BY266" s="603"/>
      <c r="BZ266" s="603"/>
      <c r="CA266" s="603"/>
      <c r="CB266" s="603"/>
      <c r="CC266" s="603"/>
      <c r="CD266" s="603"/>
      <c r="CE266" s="603"/>
      <c r="CF266" s="603"/>
      <c r="CG266" s="603"/>
      <c r="CH266" s="603"/>
      <c r="CI266" s="603"/>
      <c r="CJ266" s="603"/>
      <c r="CK266" s="603"/>
      <c r="CL266" s="603"/>
      <c r="CM266" s="603"/>
      <c r="CN266" s="603"/>
      <c r="CO266" s="603"/>
      <c r="CP266" s="604"/>
      <c r="CQ266" s="528"/>
      <c r="CR266" s="528"/>
      <c r="CS266" s="528"/>
      <c r="CT266" s="529"/>
      <c r="CU266" s="529"/>
      <c r="CV266" s="529"/>
      <c r="CW266" s="529"/>
      <c r="CX266" s="529"/>
      <c r="CY266" s="1284" t="s">
        <v>121</v>
      </c>
      <c r="CZ266" s="1284"/>
      <c r="DA266" s="1284"/>
      <c r="DB266" s="1284"/>
      <c r="DC266" s="1284"/>
      <c r="DD266" s="1284"/>
      <c r="DE266" s="1284"/>
      <c r="DF266" s="1284"/>
      <c r="DG266" s="1284"/>
      <c r="DH266" s="1284"/>
      <c r="DI266" s="1284"/>
      <c r="DJ266" s="1284"/>
      <c r="DK266" s="1284"/>
      <c r="DL266" s="1284"/>
      <c r="DM266" s="1284"/>
      <c r="DN266" s="1284"/>
      <c r="DO266" s="1284"/>
      <c r="DP266" s="1284"/>
      <c r="DQ266" s="1284"/>
      <c r="DR266" s="1284"/>
      <c r="DS266" s="1284"/>
      <c r="DT266" s="1284"/>
      <c r="DU266" s="1284"/>
      <c r="DV266" s="1284"/>
      <c r="DW266" s="1284"/>
      <c r="DX266" s="1284"/>
      <c r="DY266" s="1284"/>
      <c r="DZ266" s="1284"/>
      <c r="EA266" s="1284"/>
      <c r="EB266" s="1284"/>
      <c r="EC266" s="1284"/>
      <c r="ED266" s="1284"/>
      <c r="EE266" s="1284"/>
      <c r="EF266" s="1284"/>
      <c r="EG266" s="1284"/>
      <c r="EH266" s="1284"/>
      <c r="EI266" s="1284"/>
      <c r="EJ266" s="529"/>
      <c r="EK266" s="529"/>
      <c r="EL266" s="529"/>
      <c r="EM266" s="529"/>
      <c r="EN266" s="529"/>
      <c r="EO266" s="529"/>
      <c r="EP266" s="529"/>
      <c r="EQ266" s="529"/>
      <c r="ER266" s="529"/>
      <c r="ES266" s="529"/>
      <c r="ET266" s="529"/>
      <c r="EU266" s="529"/>
      <c r="EV266" s="529"/>
      <c r="EW266" s="529"/>
      <c r="EX266" s="529"/>
      <c r="EY266" s="529"/>
      <c r="EZ266" s="529"/>
      <c r="FA266" s="529"/>
      <c r="FB266" s="529"/>
      <c r="FC266" s="529"/>
      <c r="FD266" s="571"/>
      <c r="FE266" s="571"/>
      <c r="FF266" s="571"/>
      <c r="FG266" s="571"/>
      <c r="FH266" s="571"/>
      <c r="FI266" s="571"/>
      <c r="FJ266" s="555"/>
      <c r="FK266" s="555"/>
      <c r="FL266" s="555"/>
      <c r="FM266" s="555"/>
      <c r="FN266" s="555"/>
      <c r="FO266" s="555"/>
      <c r="FP266" s="555"/>
      <c r="FQ266" s="555"/>
      <c r="FR266" s="555"/>
      <c r="FS266" s="555"/>
      <c r="FT266" s="555"/>
      <c r="FU266" s="555"/>
      <c r="FV266" s="529"/>
      <c r="FW266" s="529"/>
      <c r="FX266" s="529"/>
      <c r="FY266" s="529"/>
      <c r="FZ266" s="529"/>
      <c r="GA266" s="572"/>
      <c r="GB266" s="572"/>
      <c r="GC266" s="559"/>
      <c r="GD266" s="560"/>
      <c r="GE266" s="529"/>
      <c r="GF266" s="529"/>
      <c r="GG266" s="529"/>
      <c r="GH266" s="529"/>
      <c r="GI266" s="529"/>
      <c r="GJ266" s="529"/>
      <c r="GK266" s="573"/>
    </row>
    <row r="267" spans="1:193" s="610" customFormat="1" ht="14.25" customHeight="1" hidden="1">
      <c r="A267" s="605"/>
      <c r="B267" s="528"/>
      <c r="C267" s="559"/>
      <c r="D267" s="559"/>
      <c r="E267" s="577"/>
      <c r="F267" s="577"/>
      <c r="G267" s="577"/>
      <c r="H267" s="577"/>
      <c r="I267" s="577"/>
      <c r="J267" s="577"/>
      <c r="K267" s="577"/>
      <c r="L267" s="577"/>
      <c r="M267" s="577"/>
      <c r="N267" s="577"/>
      <c r="O267" s="577"/>
      <c r="P267" s="577"/>
      <c r="Q267" s="577"/>
      <c r="R267" s="577"/>
      <c r="S267" s="577"/>
      <c r="T267" s="577"/>
      <c r="U267" s="577"/>
      <c r="V267" s="577"/>
      <c r="W267" s="577"/>
      <c r="X267" s="577"/>
      <c r="Y267" s="577"/>
      <c r="Z267" s="577"/>
      <c r="AA267" s="577"/>
      <c r="AB267" s="577"/>
      <c r="AC267" s="577"/>
      <c r="AD267" s="577"/>
      <c r="AE267" s="577"/>
      <c r="AF267" s="577"/>
      <c r="AG267" s="577"/>
      <c r="AH267" s="577"/>
      <c r="AI267" s="577"/>
      <c r="AJ267" s="577"/>
      <c r="AK267" s="577"/>
      <c r="AL267" s="577"/>
      <c r="AM267" s="577"/>
      <c r="AN267" s="577"/>
      <c r="AO267" s="577"/>
      <c r="AP267" s="577"/>
      <c r="AQ267" s="577"/>
      <c r="AR267" s="577"/>
      <c r="AS267" s="577"/>
      <c r="AT267" s="577"/>
      <c r="AU267" s="606"/>
      <c r="AV267" s="606"/>
      <c r="AW267" s="606"/>
      <c r="AX267" s="606"/>
      <c r="AY267" s="606"/>
      <c r="AZ267" s="606"/>
      <c r="BA267" s="606"/>
      <c r="BB267" s="606"/>
      <c r="BC267" s="606"/>
      <c r="BD267" s="606"/>
      <c r="BE267" s="606"/>
      <c r="BF267" s="606"/>
      <c r="BG267" s="606"/>
      <c r="BH267" s="606"/>
      <c r="BI267" s="606"/>
      <c r="BJ267" s="606"/>
      <c r="BK267" s="606"/>
      <c r="BL267" s="606"/>
      <c r="BM267" s="606"/>
      <c r="BN267" s="606"/>
      <c r="BO267" s="606"/>
      <c r="BP267" s="606"/>
      <c r="BQ267" s="606"/>
      <c r="BR267" s="606"/>
      <c r="BS267" s="606"/>
      <c r="BT267" s="606"/>
      <c r="BU267" s="606"/>
      <c r="BV267" s="606"/>
      <c r="BW267" s="606"/>
      <c r="BX267" s="606"/>
      <c r="BY267" s="606"/>
      <c r="BZ267" s="606"/>
      <c r="CA267" s="606"/>
      <c r="CB267" s="606"/>
      <c r="CC267" s="606"/>
      <c r="CD267" s="606"/>
      <c r="CE267" s="606"/>
      <c r="CF267" s="606"/>
      <c r="CG267" s="606"/>
      <c r="CH267" s="606"/>
      <c r="CI267" s="606"/>
      <c r="CJ267" s="606"/>
      <c r="CK267" s="606"/>
      <c r="CL267" s="606"/>
      <c r="CM267" s="606"/>
      <c r="CN267" s="606"/>
      <c r="CO267" s="606"/>
      <c r="CP267" s="606"/>
      <c r="CQ267" s="528"/>
      <c r="CR267" s="528"/>
      <c r="CS267" s="528"/>
      <c r="CT267" s="528"/>
      <c r="CU267" s="528"/>
      <c r="CV267" s="528"/>
      <c r="CW267" s="528"/>
      <c r="CX267" s="528"/>
      <c r="CY267" s="528"/>
      <c r="CZ267" s="528"/>
      <c r="DA267" s="528"/>
      <c r="DB267" s="528"/>
      <c r="DC267" s="528"/>
      <c r="DD267" s="528"/>
      <c r="DE267" s="528"/>
      <c r="DF267" s="528"/>
      <c r="DG267" s="607"/>
      <c r="DH267" s="607"/>
      <c r="DI267" s="607"/>
      <c r="DJ267" s="607"/>
      <c r="DK267" s="607"/>
      <c r="DL267" s="607"/>
      <c r="DM267" s="607"/>
      <c r="DN267" s="607"/>
      <c r="DO267" s="607"/>
      <c r="DP267" s="607"/>
      <c r="DQ267" s="528"/>
      <c r="DR267" s="528"/>
      <c r="DS267" s="528"/>
      <c r="DT267" s="528"/>
      <c r="DU267" s="528"/>
      <c r="DV267" s="528"/>
      <c r="DW267" s="528"/>
      <c r="DX267" s="608"/>
      <c r="DY267" s="608"/>
      <c r="DZ267" s="608"/>
      <c r="EA267" s="608"/>
      <c r="EB267" s="608"/>
      <c r="EC267" s="608"/>
      <c r="ED267" s="608"/>
      <c r="EE267" s="608"/>
      <c r="EF267" s="608"/>
      <c r="EG267" s="608"/>
      <c r="EH267" s="608"/>
      <c r="EI267" s="608"/>
      <c r="EJ267" s="608"/>
      <c r="EK267" s="608"/>
      <c r="EL267" s="608"/>
      <c r="EM267" s="608"/>
      <c r="EN267" s="608"/>
      <c r="EO267" s="608"/>
      <c r="EP267" s="608"/>
      <c r="EQ267" s="608"/>
      <c r="ER267" s="608"/>
      <c r="ES267" s="608"/>
      <c r="ET267" s="608"/>
      <c r="EU267" s="608"/>
      <c r="EV267" s="608"/>
      <c r="EW267" s="608"/>
      <c r="EX267" s="608"/>
      <c r="EY267" s="608"/>
      <c r="EZ267" s="608"/>
      <c r="FA267" s="608"/>
      <c r="FB267" s="608"/>
      <c r="FC267" s="608"/>
      <c r="FD267" s="608"/>
      <c r="FE267" s="608"/>
      <c r="FF267" s="608"/>
      <c r="FG267" s="608"/>
      <c r="FH267" s="608"/>
      <c r="FI267" s="608"/>
      <c r="FJ267" s="528"/>
      <c r="FK267" s="528"/>
      <c r="FL267" s="528"/>
      <c r="FM267" s="528"/>
      <c r="FN267" s="528"/>
      <c r="FO267" s="528"/>
      <c r="FP267" s="528"/>
      <c r="FQ267" s="528"/>
      <c r="FR267" s="528"/>
      <c r="FS267" s="528"/>
      <c r="FT267" s="528"/>
      <c r="FU267" s="528"/>
      <c r="FV267" s="528"/>
      <c r="FW267" s="528"/>
      <c r="FX267" s="528"/>
      <c r="FY267" s="528"/>
      <c r="FZ267" s="528"/>
      <c r="GA267" s="528"/>
      <c r="GB267" s="528"/>
      <c r="GC267" s="528"/>
      <c r="GD267" s="528"/>
      <c r="GE267" s="528"/>
      <c r="GF267" s="528"/>
      <c r="GG267" s="528"/>
      <c r="GH267" s="528"/>
      <c r="GI267" s="609"/>
      <c r="GJ267" s="609"/>
      <c r="GK267" s="609"/>
    </row>
    <row r="268" spans="1:193" s="574" customFormat="1" ht="27" customHeight="1" hidden="1">
      <c r="A268" s="543"/>
      <c r="B268" s="584"/>
      <c r="C268" s="545"/>
      <c r="D268" s="545"/>
      <c r="E268" s="577"/>
      <c r="F268" s="577"/>
      <c r="G268" s="577"/>
      <c r="H268" s="577"/>
      <c r="I268" s="577"/>
      <c r="J268" s="577"/>
      <c r="K268" s="577"/>
      <c r="L268" s="611"/>
      <c r="M268" s="914" t="s">
        <v>124</v>
      </c>
      <c r="N268" s="914"/>
      <c r="O268" s="914"/>
      <c r="P268" s="914"/>
      <c r="Q268" s="916">
        <f>8/30</f>
        <v>0.26666666666666666</v>
      </c>
      <c r="R268" s="916"/>
      <c r="S268" s="916"/>
      <c r="T268" s="916"/>
      <c r="U268" s="916"/>
      <c r="V268" s="917"/>
      <c r="W268" s="612"/>
      <c r="X268" s="612"/>
      <c r="Y268" s="612"/>
      <c r="Z268" s="1300" t="s">
        <v>125</v>
      </c>
      <c r="AA268" s="1301"/>
      <c r="AB268" s="1301"/>
      <c r="AC268" s="1301"/>
      <c r="AD268" s="1301"/>
      <c r="AE268" s="1301"/>
      <c r="AF268" s="1301"/>
      <c r="AG268" s="1301"/>
      <c r="AH268" s="1301"/>
      <c r="AI268" s="1301"/>
      <c r="AJ268" s="1301"/>
      <c r="AK268" s="1301"/>
      <c r="AL268" s="924">
        <f>CG65/CG66*100</f>
        <v>7.000000000000001</v>
      </c>
      <c r="AM268" s="924"/>
      <c r="AN268" s="924"/>
      <c r="AO268" s="924"/>
      <c r="AP268" s="924"/>
      <c r="AQ268" s="924"/>
      <c r="AR268" s="924"/>
      <c r="AS268" s="924"/>
      <c r="AT268" s="925"/>
      <c r="AU268" s="606"/>
      <c r="AV268" s="606"/>
      <c r="AW268" s="613"/>
      <c r="AX268" s="613"/>
      <c r="AY268" s="1290" t="s">
        <v>126</v>
      </c>
      <c r="AZ268" s="1291"/>
      <c r="BA268" s="1291"/>
      <c r="BB268" s="1291"/>
      <c r="BC268" s="1291"/>
      <c r="BD268" s="1291"/>
      <c r="BE268" s="1291"/>
      <c r="BF268" s="1291"/>
      <c r="BG268" s="1291"/>
      <c r="BH268" s="1291"/>
      <c r="BI268" s="1291"/>
      <c r="BJ268" s="1291"/>
      <c r="BK268" s="1291"/>
      <c r="BL268" s="1291"/>
      <c r="BM268" s="1291"/>
      <c r="BN268" s="1291"/>
      <c r="BO268" s="1291"/>
      <c r="BP268" s="1292"/>
      <c r="BQ268" s="613"/>
      <c r="BR268" s="613"/>
      <c r="BS268" s="613"/>
      <c r="BT268" s="1290" t="s">
        <v>127</v>
      </c>
      <c r="BU268" s="1291"/>
      <c r="BV268" s="1291"/>
      <c r="BW268" s="1291"/>
      <c r="BX268" s="1291"/>
      <c r="BY268" s="1291"/>
      <c r="BZ268" s="1291"/>
      <c r="CA268" s="1291"/>
      <c r="CB268" s="1291"/>
      <c r="CC268" s="1291"/>
      <c r="CD268" s="1291"/>
      <c r="CE268" s="1291"/>
      <c r="CF268" s="1291"/>
      <c r="CG268" s="1291"/>
      <c r="CH268" s="1291"/>
      <c r="CI268" s="1291"/>
      <c r="CJ268" s="1291"/>
      <c r="CK268" s="1291"/>
      <c r="CL268" s="1292"/>
      <c r="CM268" s="613"/>
      <c r="CN268" s="613"/>
      <c r="CO268" s="613"/>
      <c r="CP268" s="585"/>
      <c r="CQ268" s="528"/>
      <c r="CR268" s="528"/>
      <c r="CS268" s="528"/>
      <c r="CT268" s="529"/>
      <c r="CU268" s="529"/>
      <c r="CV268" s="529"/>
      <c r="CW268" s="529"/>
      <c r="CX268" s="529"/>
      <c r="CY268" s="529"/>
      <c r="CZ268" s="529"/>
      <c r="DA268" s="614"/>
      <c r="DB268" s="614"/>
      <c r="DC268" s="614"/>
      <c r="DD268" s="614"/>
      <c r="DE268" s="614"/>
      <c r="DF268" s="614"/>
      <c r="DG268" s="614"/>
      <c r="DH268" s="614"/>
      <c r="DI268" s="614"/>
      <c r="DJ268" s="614"/>
      <c r="DK268" s="614"/>
      <c r="DL268" s="614"/>
      <c r="DM268" s="614"/>
      <c r="DN268" s="614"/>
      <c r="DO268" s="614"/>
      <c r="DP268" s="614"/>
      <c r="DQ268" s="614"/>
      <c r="DR268" s="614"/>
      <c r="DS268" s="614"/>
      <c r="DT268" s="614"/>
      <c r="DU268" s="614"/>
      <c r="DV268" s="614"/>
      <c r="DW268" s="614"/>
      <c r="DX268" s="614"/>
      <c r="DY268" s="614"/>
      <c r="DZ268" s="614"/>
      <c r="EA268" s="614"/>
      <c r="EB268" s="529"/>
      <c r="EC268" s="529"/>
      <c r="ED268" s="529"/>
      <c r="EE268" s="529"/>
      <c r="EF268" s="529"/>
      <c r="EG268" s="529"/>
      <c r="EH268" s="529"/>
      <c r="EI268" s="529"/>
      <c r="EJ268" s="529"/>
      <c r="EK268" s="529"/>
      <c r="EL268" s="529"/>
      <c r="EM268" s="529"/>
      <c r="EN268" s="529"/>
      <c r="EO268" s="529"/>
      <c r="EP268" s="529"/>
      <c r="EQ268" s="529"/>
      <c r="ER268" s="529"/>
      <c r="ES268" s="529"/>
      <c r="ET268" s="529"/>
      <c r="EU268" s="529"/>
      <c r="EV268" s="529"/>
      <c r="EW268" s="529"/>
      <c r="EX268" s="529"/>
      <c r="EY268" s="529"/>
      <c r="EZ268" s="529"/>
      <c r="FA268" s="529"/>
      <c r="FB268" s="529"/>
      <c r="FC268" s="529"/>
      <c r="FD268" s="529"/>
      <c r="FE268" s="529"/>
      <c r="FF268" s="529"/>
      <c r="FG268" s="529"/>
      <c r="FH268" s="529"/>
      <c r="FI268" s="529"/>
      <c r="FJ268" s="529"/>
      <c r="FK268" s="529"/>
      <c r="FL268" s="529"/>
      <c r="FM268" s="529"/>
      <c r="FN268" s="529"/>
      <c r="FO268" s="529"/>
      <c r="FP268" s="529"/>
      <c r="FQ268" s="529"/>
      <c r="FR268" s="529"/>
      <c r="FS268" s="529"/>
      <c r="FT268" s="529"/>
      <c r="FU268" s="529"/>
      <c r="FV268" s="529"/>
      <c r="FW268" s="529"/>
      <c r="FX268" s="529"/>
      <c r="FY268" s="529"/>
      <c r="FZ268" s="529"/>
      <c r="GA268" s="529"/>
      <c r="GB268" s="529"/>
      <c r="GC268" s="529"/>
      <c r="GD268" s="529"/>
      <c r="GE268" s="529"/>
      <c r="GF268" s="529"/>
      <c r="GG268" s="529"/>
      <c r="GH268" s="529"/>
      <c r="GI268" s="529"/>
      <c r="GJ268" s="529"/>
      <c r="GK268" s="615"/>
    </row>
    <row r="269" spans="1:193" s="574" customFormat="1" ht="19.5" customHeight="1" hidden="1">
      <c r="A269" s="543"/>
      <c r="B269" s="584"/>
      <c r="C269" s="545"/>
      <c r="D269" s="545"/>
      <c r="E269" s="577"/>
      <c r="F269" s="577"/>
      <c r="G269" s="577"/>
      <c r="H269" s="577"/>
      <c r="I269" s="577"/>
      <c r="J269" s="577"/>
      <c r="K269" s="577"/>
      <c r="L269" s="616"/>
      <c r="M269" s="915"/>
      <c r="N269" s="915"/>
      <c r="O269" s="915"/>
      <c r="P269" s="915"/>
      <c r="Q269" s="918"/>
      <c r="R269" s="918"/>
      <c r="S269" s="918"/>
      <c r="T269" s="918"/>
      <c r="U269" s="918"/>
      <c r="V269" s="919"/>
      <c r="W269" s="612"/>
      <c r="X269" s="612"/>
      <c r="Y269" s="612"/>
      <c r="Z269" s="1302"/>
      <c r="AA269" s="1303"/>
      <c r="AB269" s="1303"/>
      <c r="AC269" s="1303"/>
      <c r="AD269" s="1303"/>
      <c r="AE269" s="1303"/>
      <c r="AF269" s="1303"/>
      <c r="AG269" s="1303"/>
      <c r="AH269" s="1303"/>
      <c r="AI269" s="1303"/>
      <c r="AJ269" s="1303"/>
      <c r="AK269" s="1303"/>
      <c r="AL269" s="926"/>
      <c r="AM269" s="926"/>
      <c r="AN269" s="926"/>
      <c r="AO269" s="926"/>
      <c r="AP269" s="926"/>
      <c r="AQ269" s="926"/>
      <c r="AR269" s="926"/>
      <c r="AS269" s="926"/>
      <c r="AT269" s="927"/>
      <c r="AU269" s="606"/>
      <c r="AV269" s="606"/>
      <c r="AW269" s="613"/>
      <c r="AX269" s="613"/>
      <c r="AY269" s="1293">
        <f>((AL268*Q268+8)/100)</f>
        <v>0.09866666666666667</v>
      </c>
      <c r="AZ269" s="1294"/>
      <c r="BA269" s="1294"/>
      <c r="BB269" s="1294"/>
      <c r="BC269" s="1294"/>
      <c r="BD269" s="1294"/>
      <c r="BE269" s="1294"/>
      <c r="BF269" s="1294"/>
      <c r="BG269" s="1294"/>
      <c r="BH269" s="1294"/>
      <c r="BI269" s="1294"/>
      <c r="BJ269" s="1294"/>
      <c r="BK269" s="1294"/>
      <c r="BL269" s="1294"/>
      <c r="BM269" s="1294"/>
      <c r="BN269" s="1294"/>
      <c r="BO269" s="1294"/>
      <c r="BP269" s="1295"/>
      <c r="BQ269" s="613"/>
      <c r="BR269" s="613"/>
      <c r="BS269" s="613"/>
      <c r="BT269" s="1307">
        <f>IF(AY269&lt;0.08,0.08,IF(AY269&gt;0.16,0.16,AY269))</f>
        <v>0.09866666666666667</v>
      </c>
      <c r="BU269" s="1308"/>
      <c r="BV269" s="1308"/>
      <c r="BW269" s="1308"/>
      <c r="BX269" s="1308"/>
      <c r="BY269" s="1308"/>
      <c r="BZ269" s="1308"/>
      <c r="CA269" s="1308"/>
      <c r="CB269" s="1308"/>
      <c r="CC269" s="1308"/>
      <c r="CD269" s="1308"/>
      <c r="CE269" s="1308"/>
      <c r="CF269" s="1308"/>
      <c r="CG269" s="1308"/>
      <c r="CH269" s="1308"/>
      <c r="CI269" s="1308"/>
      <c r="CJ269" s="1308"/>
      <c r="CK269" s="1308"/>
      <c r="CL269" s="1309"/>
      <c r="CM269" s="613"/>
      <c r="CN269" s="613"/>
      <c r="CO269" s="613"/>
      <c r="CP269" s="585"/>
      <c r="CQ269" s="528"/>
      <c r="CR269" s="528"/>
      <c r="CS269" s="528"/>
      <c r="CT269" s="529"/>
      <c r="CU269" s="529"/>
      <c r="CV269" s="529"/>
      <c r="CW269" s="529"/>
      <c r="CX269" s="529"/>
      <c r="CY269" s="529"/>
      <c r="CZ269" s="529"/>
      <c r="DA269" s="529"/>
      <c r="DB269" s="529"/>
      <c r="DC269" s="529"/>
      <c r="DD269" s="529"/>
      <c r="DE269" s="529"/>
      <c r="DF269" s="529"/>
      <c r="DG269" s="529"/>
      <c r="DH269" s="529"/>
      <c r="DI269" s="529"/>
      <c r="DJ269" s="529"/>
      <c r="DK269" s="529"/>
      <c r="DL269" s="529"/>
      <c r="DM269" s="529"/>
      <c r="DN269" s="529"/>
      <c r="DO269" s="529"/>
      <c r="DP269" s="529"/>
      <c r="DQ269" s="529"/>
      <c r="DR269" s="529"/>
      <c r="DS269" s="529"/>
      <c r="DT269" s="529"/>
      <c r="DU269" s="529"/>
      <c r="DV269" s="529"/>
      <c r="DW269" s="529"/>
      <c r="DX269" s="529"/>
      <c r="DY269" s="529"/>
      <c r="DZ269" s="529"/>
      <c r="EA269" s="529"/>
      <c r="EB269" s="529"/>
      <c r="EC269" s="529"/>
      <c r="ED269" s="529"/>
      <c r="EE269" s="529"/>
      <c r="EF269" s="529"/>
      <c r="EG269" s="529"/>
      <c r="EH269" s="529"/>
      <c r="EI269" s="578"/>
      <c r="EJ269" s="578"/>
      <c r="EK269" s="578"/>
      <c r="EL269" s="1060"/>
      <c r="EM269" s="1060"/>
      <c r="EN269" s="1060"/>
      <c r="EO269" s="1060"/>
      <c r="EP269" s="1060"/>
      <c r="EQ269" s="1060"/>
      <c r="ER269" s="1060"/>
      <c r="ES269" s="1060"/>
      <c r="ET269" s="1060"/>
      <c r="EU269" s="529"/>
      <c r="EV269" s="529"/>
      <c r="EW269" s="529"/>
      <c r="EX269" s="529"/>
      <c r="EY269" s="529"/>
      <c r="EZ269" s="529"/>
      <c r="FA269" s="529"/>
      <c r="FB269" s="529"/>
      <c r="FC269" s="529"/>
      <c r="FD269" s="529"/>
      <c r="FE269" s="529"/>
      <c r="FF269" s="529"/>
      <c r="FG269" s="529"/>
      <c r="FH269" s="529"/>
      <c r="FI269" s="529"/>
      <c r="FJ269" s="555"/>
      <c r="FK269" s="555"/>
      <c r="FL269" s="555"/>
      <c r="FM269" s="555"/>
      <c r="FN269" s="555"/>
      <c r="FO269" s="555"/>
      <c r="FP269" s="555"/>
      <c r="FQ269" s="555"/>
      <c r="FR269" s="555"/>
      <c r="FS269" s="555"/>
      <c r="FT269" s="555"/>
      <c r="FU269" s="555"/>
      <c r="FV269" s="529"/>
      <c r="FW269" s="529"/>
      <c r="FX269" s="529"/>
      <c r="FY269" s="529"/>
      <c r="FZ269" s="529"/>
      <c r="GA269" s="572"/>
      <c r="GB269" s="572"/>
      <c r="GC269" s="559"/>
      <c r="GD269" s="560"/>
      <c r="GE269" s="529"/>
      <c r="GF269" s="529"/>
      <c r="GG269" s="529"/>
      <c r="GH269" s="529"/>
      <c r="GI269" s="529"/>
      <c r="GJ269" s="529"/>
      <c r="GK269" s="573"/>
    </row>
    <row r="270" spans="1:193" s="574" customFormat="1" ht="21.75" customHeight="1" hidden="1">
      <c r="A270" s="543"/>
      <c r="B270" s="584"/>
      <c r="C270" s="545"/>
      <c r="D270" s="545"/>
      <c r="E270" s="546" t="s">
        <v>128</v>
      </c>
      <c r="F270" s="596"/>
      <c r="G270" s="596"/>
      <c r="H270" s="596"/>
      <c r="I270" s="596"/>
      <c r="J270" s="596"/>
      <c r="K270" s="596"/>
      <c r="L270" s="596"/>
      <c r="M270" s="596"/>
      <c r="N270" s="596"/>
      <c r="O270" s="596"/>
      <c r="P270" s="596"/>
      <c r="Q270" s="596"/>
      <c r="R270" s="596"/>
      <c r="S270" s="596"/>
      <c r="T270" s="596"/>
      <c r="U270" s="596"/>
      <c r="V270" s="596"/>
      <c r="W270" s="596"/>
      <c r="X270" s="596"/>
      <c r="Y270" s="596"/>
      <c r="Z270" s="596"/>
      <c r="AA270" s="596"/>
      <c r="AB270" s="596"/>
      <c r="AC270" s="596"/>
      <c r="AD270" s="596"/>
      <c r="AE270" s="596"/>
      <c r="AF270" s="596"/>
      <c r="AG270" s="577"/>
      <c r="AH270" s="577"/>
      <c r="AI270" s="577"/>
      <c r="AJ270" s="593"/>
      <c r="AK270" s="593"/>
      <c r="AL270" s="593"/>
      <c r="AM270" s="593"/>
      <c r="AN270" s="593"/>
      <c r="AO270" s="593"/>
      <c r="AP270" s="593"/>
      <c r="AQ270" s="593"/>
      <c r="AR270" s="593"/>
      <c r="AS270" s="593"/>
      <c r="AT270" s="593"/>
      <c r="AU270" s="593"/>
      <c r="AV270" s="593"/>
      <c r="AW270" s="593"/>
      <c r="AX270" s="593"/>
      <c r="AY270" s="593"/>
      <c r="AZ270" s="593"/>
      <c r="BA270" s="593"/>
      <c r="BB270" s="582"/>
      <c r="BC270" s="582"/>
      <c r="BD270" s="582"/>
      <c r="BE270" s="582"/>
      <c r="BF270" s="582"/>
      <c r="BG270" s="585"/>
      <c r="BH270" s="585"/>
      <c r="BI270" s="585"/>
      <c r="BJ270" s="585"/>
      <c r="BK270" s="585"/>
      <c r="BL270" s="585"/>
      <c r="BM270" s="585"/>
      <c r="BN270" s="585"/>
      <c r="BO270" s="585"/>
      <c r="BP270" s="585"/>
      <c r="BQ270" s="585"/>
      <c r="BR270" s="585"/>
      <c r="BS270" s="585"/>
      <c r="BT270" s="585"/>
      <c r="BU270" s="585"/>
      <c r="BV270" s="585"/>
      <c r="BW270" s="585"/>
      <c r="BX270" s="585"/>
      <c r="BY270" s="585"/>
      <c r="BZ270" s="585"/>
      <c r="CA270" s="585"/>
      <c r="CB270" s="585"/>
      <c r="CC270" s="585"/>
      <c r="CD270" s="585"/>
      <c r="CE270" s="585"/>
      <c r="CF270" s="585"/>
      <c r="CG270" s="585"/>
      <c r="CH270" s="585"/>
      <c r="CI270" s="585"/>
      <c r="CJ270" s="585"/>
      <c r="CK270" s="585"/>
      <c r="CL270" s="585"/>
      <c r="CM270" s="585"/>
      <c r="CN270" s="585"/>
      <c r="CO270" s="585"/>
      <c r="CP270" s="585"/>
      <c r="CQ270" s="528"/>
      <c r="CR270" s="528"/>
      <c r="CS270" s="528"/>
      <c r="CT270" s="529"/>
      <c r="CU270" s="529"/>
      <c r="CV270" s="529"/>
      <c r="CW270" s="529"/>
      <c r="CX270" s="529"/>
      <c r="CY270" s="529"/>
      <c r="CZ270" s="529"/>
      <c r="DA270" s="529"/>
      <c r="DB270" s="529"/>
      <c r="DC270" s="529"/>
      <c r="DD270" s="529"/>
      <c r="DE270" s="529"/>
      <c r="DF270" s="529"/>
      <c r="DG270" s="529"/>
      <c r="DH270" s="529"/>
      <c r="DI270" s="529"/>
      <c r="DJ270" s="529"/>
      <c r="DK270" s="529"/>
      <c r="DL270" s="529"/>
      <c r="DM270" s="529"/>
      <c r="DN270" s="529"/>
      <c r="DO270" s="529"/>
      <c r="DP270" s="529"/>
      <c r="DQ270" s="529"/>
      <c r="DR270" s="529"/>
      <c r="DS270" s="529"/>
      <c r="DT270" s="529"/>
      <c r="DU270" s="529"/>
      <c r="DV270" s="529"/>
      <c r="DW270" s="529"/>
      <c r="DX270" s="529"/>
      <c r="DY270" s="529"/>
      <c r="DZ270" s="529"/>
      <c r="EA270" s="529"/>
      <c r="EB270" s="529"/>
      <c r="EC270" s="529"/>
      <c r="ED270" s="529"/>
      <c r="EE270" s="529"/>
      <c r="EF270" s="529"/>
      <c r="EG270" s="529"/>
      <c r="EH270" s="529"/>
      <c r="EI270" s="559"/>
      <c r="EJ270" s="559"/>
      <c r="EK270" s="559"/>
      <c r="EL270" s="920"/>
      <c r="EM270" s="920"/>
      <c r="EN270" s="920"/>
      <c r="EO270" s="920"/>
      <c r="EP270" s="920"/>
      <c r="EQ270" s="920"/>
      <c r="ER270" s="920"/>
      <c r="ES270" s="920"/>
      <c r="ET270" s="920"/>
      <c r="EU270" s="529"/>
      <c r="EV270" s="529"/>
      <c r="EW270" s="529"/>
      <c r="EX270" s="529"/>
      <c r="EY270" s="529"/>
      <c r="EZ270" s="529"/>
      <c r="FA270" s="529"/>
      <c r="FB270" s="529"/>
      <c r="FC270" s="529"/>
      <c r="FD270" s="529"/>
      <c r="FE270" s="529"/>
      <c r="FF270" s="529"/>
      <c r="FG270" s="529"/>
      <c r="FH270" s="529"/>
      <c r="FI270" s="529"/>
      <c r="FJ270" s="529"/>
      <c r="FK270" s="529"/>
      <c r="FL270" s="529"/>
      <c r="FM270" s="529"/>
      <c r="FN270" s="529"/>
      <c r="FO270" s="529"/>
      <c r="FP270" s="529"/>
      <c r="FQ270" s="529"/>
      <c r="FR270" s="529"/>
      <c r="FS270" s="529"/>
      <c r="FT270" s="529"/>
      <c r="FU270" s="529"/>
      <c r="FV270" s="529"/>
      <c r="FW270" s="529"/>
      <c r="FX270" s="529"/>
      <c r="FY270" s="529"/>
      <c r="FZ270" s="529"/>
      <c r="GA270" s="529"/>
      <c r="GB270" s="529"/>
      <c r="GC270" s="529"/>
      <c r="GD270" s="529"/>
      <c r="GE270" s="529"/>
      <c r="GF270" s="529"/>
      <c r="GG270" s="529"/>
      <c r="GH270" s="529"/>
      <c r="GI270" s="529"/>
      <c r="GJ270" s="529"/>
      <c r="GK270" s="615"/>
    </row>
    <row r="271" spans="1:193" s="574" customFormat="1" ht="15.75" hidden="1">
      <c r="A271" s="543"/>
      <c r="B271" s="584"/>
      <c r="C271" s="545"/>
      <c r="D271" s="545"/>
      <c r="E271" s="1304" t="s">
        <v>129</v>
      </c>
      <c r="F271" s="910"/>
      <c r="G271" s="910"/>
      <c r="H271" s="910"/>
      <c r="I271" s="910"/>
      <c r="J271" s="910"/>
      <c r="K271" s="910"/>
      <c r="L271" s="910"/>
      <c r="M271" s="910"/>
      <c r="N271" s="910"/>
      <c r="O271" s="910"/>
      <c r="P271" s="910"/>
      <c r="Q271" s="910"/>
      <c r="R271" s="910"/>
      <c r="S271" s="910"/>
      <c r="T271" s="910"/>
      <c r="U271" s="910"/>
      <c r="V271" s="910"/>
      <c r="W271" s="910"/>
      <c r="X271" s="910"/>
      <c r="Y271" s="910"/>
      <c r="Z271" s="910"/>
      <c r="AA271" s="910"/>
      <c r="AB271" s="910"/>
      <c r="AC271" s="910"/>
      <c r="AD271" s="910"/>
      <c r="AE271" s="910"/>
      <c r="AF271" s="910"/>
      <c r="AG271" s="910"/>
      <c r="AH271" s="910"/>
      <c r="AI271" s="913"/>
      <c r="AJ271" s="913"/>
      <c r="AK271" s="913"/>
      <c r="AL271" s="913"/>
      <c r="AM271" s="913"/>
      <c r="AN271" s="913"/>
      <c r="AO271" s="913"/>
      <c r="AP271" s="913"/>
      <c r="AQ271" s="913"/>
      <c r="AR271" s="913"/>
      <c r="AS271" s="913"/>
      <c r="AT271" s="617"/>
      <c r="AU271" s="617"/>
      <c r="AV271" s="617"/>
      <c r="AW271" s="617"/>
      <c r="AX271" s="617"/>
      <c r="AY271" s="617"/>
      <c r="AZ271" s="617"/>
      <c r="BA271" s="617"/>
      <c r="BB271" s="618"/>
      <c r="BC271" s="618"/>
      <c r="BD271" s="618"/>
      <c r="BE271" s="618"/>
      <c r="BF271" s="618"/>
      <c r="BG271" s="921"/>
      <c r="BH271" s="921"/>
      <c r="BI271" s="921"/>
      <c r="BJ271" s="921"/>
      <c r="BK271" s="921"/>
      <c r="BL271" s="921"/>
      <c r="BM271" s="921"/>
      <c r="BN271" s="921"/>
      <c r="BO271" s="921"/>
      <c r="BP271" s="591"/>
      <c r="BQ271" s="591"/>
      <c r="BR271" s="591"/>
      <c r="BS271" s="591"/>
      <c r="BT271" s="1296" t="s">
        <v>129</v>
      </c>
      <c r="BU271" s="1297"/>
      <c r="BV271" s="1297"/>
      <c r="BW271" s="1297"/>
      <c r="BX271" s="1297"/>
      <c r="BY271" s="1297"/>
      <c r="BZ271" s="1297"/>
      <c r="CA271" s="1297"/>
      <c r="CB271" s="1297"/>
      <c r="CC271" s="591"/>
      <c r="CD271" s="591"/>
      <c r="CE271" s="619"/>
      <c r="CF271" s="1298">
        <f>8/30</f>
        <v>0.26666666666666666</v>
      </c>
      <c r="CG271" s="1298"/>
      <c r="CH271" s="1298"/>
      <c r="CI271" s="1298"/>
      <c r="CJ271" s="1298"/>
      <c r="CK271" s="1298"/>
      <c r="CL271" s="1298"/>
      <c r="CM271" s="1298"/>
      <c r="CN271" s="1298"/>
      <c r="CO271" s="1298"/>
      <c r="CP271" s="620"/>
      <c r="CQ271" s="528"/>
      <c r="CR271" s="528"/>
      <c r="CS271" s="528"/>
      <c r="CT271" s="529"/>
      <c r="CU271" s="529"/>
      <c r="CV271" s="529"/>
      <c r="CW271" s="529"/>
      <c r="CX271" s="529"/>
      <c r="CY271" s="529"/>
      <c r="CZ271" s="529"/>
      <c r="DA271" s="529"/>
      <c r="DB271" s="529"/>
      <c r="DC271" s="529"/>
      <c r="DD271" s="529"/>
      <c r="DE271" s="529"/>
      <c r="DF271" s="529"/>
      <c r="DG271" s="529"/>
      <c r="DH271" s="529"/>
      <c r="DI271" s="529"/>
      <c r="DJ271" s="529"/>
      <c r="DK271" s="529"/>
      <c r="DL271" s="529"/>
      <c r="DM271" s="529"/>
      <c r="DN271" s="529"/>
      <c r="DO271" s="529"/>
      <c r="DP271" s="529"/>
      <c r="DQ271" s="529"/>
      <c r="DR271" s="529"/>
      <c r="DS271" s="529"/>
      <c r="DT271" s="529"/>
      <c r="DU271" s="529"/>
      <c r="DV271" s="529"/>
      <c r="DW271" s="529"/>
      <c r="DX271" s="529"/>
      <c r="DY271" s="529"/>
      <c r="DZ271" s="529"/>
      <c r="EA271" s="529"/>
      <c r="EB271" s="529"/>
      <c r="EC271" s="529"/>
      <c r="ED271" s="529"/>
      <c r="EE271" s="529"/>
      <c r="EF271" s="529"/>
      <c r="EG271" s="529"/>
      <c r="EH271" s="529"/>
      <c r="EI271" s="559"/>
      <c r="EJ271" s="559"/>
      <c r="EK271" s="559"/>
      <c r="EL271" s="582"/>
      <c r="EM271" s="582"/>
      <c r="EN271" s="582"/>
      <c r="EO271" s="582"/>
      <c r="EP271" s="582"/>
      <c r="EQ271" s="582"/>
      <c r="ER271" s="582"/>
      <c r="ES271" s="582"/>
      <c r="ET271" s="582"/>
      <c r="EU271" s="529"/>
      <c r="EV271" s="529"/>
      <c r="EW271" s="529"/>
      <c r="EX271" s="529"/>
      <c r="EY271" s="529"/>
      <c r="EZ271" s="529"/>
      <c r="FA271" s="529"/>
      <c r="FB271" s="529"/>
      <c r="FC271" s="529"/>
      <c r="FD271" s="529"/>
      <c r="FE271" s="529"/>
      <c r="FF271" s="529"/>
      <c r="FG271" s="529"/>
      <c r="FH271" s="529"/>
      <c r="FI271" s="529"/>
      <c r="FJ271" s="529"/>
      <c r="FK271" s="529"/>
      <c r="FL271" s="529"/>
      <c r="FM271" s="529"/>
      <c r="FN271" s="529"/>
      <c r="FO271" s="529"/>
      <c r="FP271" s="529"/>
      <c r="FQ271" s="529"/>
      <c r="FR271" s="529"/>
      <c r="FS271" s="529"/>
      <c r="FT271" s="529"/>
      <c r="FU271" s="529"/>
      <c r="FV271" s="529"/>
      <c r="FW271" s="529"/>
      <c r="FX271" s="529"/>
      <c r="FY271" s="529"/>
      <c r="FZ271" s="529"/>
      <c r="GA271" s="529"/>
      <c r="GB271" s="529"/>
      <c r="GC271" s="529"/>
      <c r="GD271" s="529"/>
      <c r="GE271" s="529"/>
      <c r="GF271" s="529"/>
      <c r="GG271" s="529"/>
      <c r="GH271" s="529"/>
      <c r="GI271" s="529"/>
      <c r="GJ271" s="529"/>
      <c r="GK271" s="615"/>
    </row>
    <row r="272" spans="1:193" s="574" customFormat="1" ht="15.75" customHeight="1" hidden="1">
      <c r="A272" s="543"/>
      <c r="B272" s="584"/>
      <c r="C272" s="545"/>
      <c r="D272" s="545"/>
      <c r="E272" s="909" t="s">
        <v>42</v>
      </c>
      <c r="F272" s="910"/>
      <c r="G272" s="910"/>
      <c r="H272" s="910"/>
      <c r="I272" s="910"/>
      <c r="J272" s="910"/>
      <c r="K272" s="910"/>
      <c r="L272" s="910"/>
      <c r="M272" s="910"/>
      <c r="N272" s="910"/>
      <c r="O272" s="910"/>
      <c r="P272" s="910"/>
      <c r="Q272" s="910"/>
      <c r="R272" s="910"/>
      <c r="S272" s="910"/>
      <c r="T272" s="910"/>
      <c r="U272" s="910"/>
      <c r="V272" s="910"/>
      <c r="W272" s="910"/>
      <c r="X272" s="910"/>
      <c r="Y272" s="910"/>
      <c r="Z272" s="910"/>
      <c r="AA272" s="910"/>
      <c r="AB272" s="910"/>
      <c r="AC272" s="910"/>
      <c r="AD272" s="910"/>
      <c r="AE272" s="910"/>
      <c r="AF272" s="910"/>
      <c r="AG272" s="910"/>
      <c r="AH272" s="910"/>
      <c r="AI272" s="913"/>
      <c r="AJ272" s="913"/>
      <c r="AK272" s="913"/>
      <c r="AL272" s="913"/>
      <c r="AM272" s="913"/>
      <c r="AN272" s="913"/>
      <c r="AO272" s="913"/>
      <c r="AP272" s="913"/>
      <c r="AQ272" s="913"/>
      <c r="AR272" s="913"/>
      <c r="AS272" s="913"/>
      <c r="AT272" s="621"/>
      <c r="AU272" s="621"/>
      <c r="AV272" s="621"/>
      <c r="AW272" s="621"/>
      <c r="AX272" s="621"/>
      <c r="AY272" s="621"/>
      <c r="AZ272" s="617"/>
      <c r="BA272" s="617"/>
      <c r="BB272" s="618"/>
      <c r="BC272" s="618"/>
      <c r="BD272" s="618"/>
      <c r="BE272" s="618"/>
      <c r="BF272" s="618"/>
      <c r="BG272" s="921"/>
      <c r="BH272" s="921"/>
      <c r="BI272" s="921"/>
      <c r="BJ272" s="921"/>
      <c r="BK272" s="921"/>
      <c r="BL272" s="921"/>
      <c r="BM272" s="921"/>
      <c r="BN272" s="921"/>
      <c r="BO272" s="921"/>
      <c r="BP272" s="591"/>
      <c r="BQ272" s="591"/>
      <c r="BR272" s="591"/>
      <c r="BS272" s="591"/>
      <c r="BT272" s="921"/>
      <c r="BU272" s="921"/>
      <c r="BV272" s="921"/>
      <c r="BW272" s="921"/>
      <c r="BX272" s="921"/>
      <c r="BY272" s="921"/>
      <c r="BZ272" s="921"/>
      <c r="CA272" s="921"/>
      <c r="CB272" s="921"/>
      <c r="CC272" s="591"/>
      <c r="CD272" s="591"/>
      <c r="CE272" s="619"/>
      <c r="CF272" s="1288">
        <f>CG65</f>
        <v>7000</v>
      </c>
      <c r="CG272" s="1288"/>
      <c r="CH272" s="1288"/>
      <c r="CI272" s="1288"/>
      <c r="CJ272" s="1288"/>
      <c r="CK272" s="1288"/>
      <c r="CL272" s="1288"/>
      <c r="CM272" s="1288"/>
      <c r="CN272" s="1288"/>
      <c r="CO272" s="1288"/>
      <c r="CP272" s="620"/>
      <c r="CQ272" s="528"/>
      <c r="CR272" s="528"/>
      <c r="CS272" s="528"/>
      <c r="CT272" s="529"/>
      <c r="CU272" s="529"/>
      <c r="CV272" s="529"/>
      <c r="CW272" s="529"/>
      <c r="CX272" s="529"/>
      <c r="CY272" s="529"/>
      <c r="CZ272" s="529"/>
      <c r="DA272" s="529"/>
      <c r="DB272" s="529"/>
      <c r="DC272" s="529"/>
      <c r="DD272" s="529"/>
      <c r="DE272" s="529"/>
      <c r="DF272" s="529"/>
      <c r="DG272" s="529"/>
      <c r="DH272" s="529"/>
      <c r="DI272" s="529"/>
      <c r="DJ272" s="529"/>
      <c r="DK272" s="529"/>
      <c r="DL272" s="529"/>
      <c r="DM272" s="529"/>
      <c r="DN272" s="529"/>
      <c r="DO272" s="529"/>
      <c r="DP272" s="529"/>
      <c r="DQ272" s="529"/>
      <c r="DR272" s="529"/>
      <c r="DS272" s="529"/>
      <c r="DT272" s="529"/>
      <c r="DU272" s="529"/>
      <c r="DV272" s="529"/>
      <c r="DW272" s="529"/>
      <c r="DX272" s="529"/>
      <c r="DY272" s="529"/>
      <c r="DZ272" s="529"/>
      <c r="EA272" s="529"/>
      <c r="EB272" s="529"/>
      <c r="EC272" s="529"/>
      <c r="ED272" s="529"/>
      <c r="EE272" s="529"/>
      <c r="EF272" s="529"/>
      <c r="EG272" s="529"/>
      <c r="EH272" s="529"/>
      <c r="EI272" s="559"/>
      <c r="EJ272" s="559"/>
      <c r="EK272" s="559"/>
      <c r="EL272" s="582"/>
      <c r="EM272" s="582"/>
      <c r="EN272" s="582"/>
      <c r="EO272" s="582"/>
      <c r="EP272" s="582"/>
      <c r="EQ272" s="582"/>
      <c r="ER272" s="582"/>
      <c r="ES272" s="582"/>
      <c r="ET272" s="582"/>
      <c r="EU272" s="529"/>
      <c r="EV272" s="529"/>
      <c r="EW272" s="529"/>
      <c r="EX272" s="529"/>
      <c r="EY272" s="529"/>
      <c r="EZ272" s="529"/>
      <c r="FA272" s="529"/>
      <c r="FB272" s="529"/>
      <c r="FC272" s="529"/>
      <c r="FD272" s="529"/>
      <c r="FE272" s="529"/>
      <c r="FF272" s="529"/>
      <c r="FG272" s="529"/>
      <c r="FH272" s="529"/>
      <c r="FI272" s="529"/>
      <c r="FJ272" s="529"/>
      <c r="FK272" s="529"/>
      <c r="FL272" s="529"/>
      <c r="FM272" s="529"/>
      <c r="FN272" s="529"/>
      <c r="FO272" s="529"/>
      <c r="FP272" s="529"/>
      <c r="FQ272" s="529"/>
      <c r="FR272" s="529"/>
      <c r="FS272" s="529"/>
      <c r="FT272" s="529"/>
      <c r="FU272" s="529"/>
      <c r="FV272" s="529"/>
      <c r="FW272" s="529"/>
      <c r="FX272" s="529"/>
      <c r="FY272" s="529"/>
      <c r="FZ272" s="529"/>
      <c r="GA272" s="529"/>
      <c r="GB272" s="529"/>
      <c r="GC272" s="529"/>
      <c r="GD272" s="529"/>
      <c r="GE272" s="529"/>
      <c r="GF272" s="529"/>
      <c r="GG272" s="529"/>
      <c r="GH272" s="529"/>
      <c r="GI272" s="529"/>
      <c r="GJ272" s="529"/>
      <c r="GK272" s="615"/>
    </row>
    <row r="273" spans="1:193" s="574" customFormat="1" ht="15" hidden="1">
      <c r="A273" s="543"/>
      <c r="B273" s="584"/>
      <c r="C273" s="545"/>
      <c r="D273" s="545"/>
      <c r="E273" s="909" t="s">
        <v>9</v>
      </c>
      <c r="F273" s="910"/>
      <c r="G273" s="910"/>
      <c r="H273" s="910"/>
      <c r="I273" s="910"/>
      <c r="J273" s="910"/>
      <c r="K273" s="910"/>
      <c r="L273" s="910"/>
      <c r="M273" s="910"/>
      <c r="N273" s="910"/>
      <c r="O273" s="910"/>
      <c r="P273" s="910"/>
      <c r="Q273" s="910"/>
      <c r="R273" s="910"/>
      <c r="S273" s="910"/>
      <c r="T273" s="910"/>
      <c r="U273" s="910"/>
      <c r="V273" s="910"/>
      <c r="W273" s="910"/>
      <c r="X273" s="910"/>
      <c r="Y273" s="910"/>
      <c r="Z273" s="910"/>
      <c r="AA273" s="910"/>
      <c r="AB273" s="910"/>
      <c r="AC273" s="910"/>
      <c r="AD273" s="910"/>
      <c r="AE273" s="910"/>
      <c r="AF273" s="910"/>
      <c r="AG273" s="910"/>
      <c r="AH273" s="910"/>
      <c r="AI273" s="913"/>
      <c r="AJ273" s="913"/>
      <c r="AK273" s="913"/>
      <c r="AL273" s="913"/>
      <c r="AM273" s="913"/>
      <c r="AN273" s="913"/>
      <c r="AO273" s="913"/>
      <c r="AP273" s="913"/>
      <c r="AQ273" s="913"/>
      <c r="AR273" s="913"/>
      <c r="AS273" s="913"/>
      <c r="AT273" s="621"/>
      <c r="AU273" s="621"/>
      <c r="AV273" s="621"/>
      <c r="AW273" s="621"/>
      <c r="AX273" s="621"/>
      <c r="AY273" s="621"/>
      <c r="AZ273" s="617"/>
      <c r="BA273" s="617"/>
      <c r="BB273" s="618"/>
      <c r="BC273" s="618"/>
      <c r="BD273" s="618"/>
      <c r="BE273" s="618"/>
      <c r="BF273" s="618"/>
      <c r="BG273" s="920"/>
      <c r="BH273" s="920"/>
      <c r="BI273" s="920"/>
      <c r="BJ273" s="920"/>
      <c r="BK273" s="920"/>
      <c r="BL273" s="920"/>
      <c r="BM273" s="920"/>
      <c r="BN273" s="920"/>
      <c r="BO273" s="920"/>
      <c r="BP273" s="582"/>
      <c r="BQ273" s="582"/>
      <c r="BR273" s="582"/>
      <c r="BS273" s="582"/>
      <c r="BT273" s="920"/>
      <c r="BU273" s="920"/>
      <c r="BV273" s="920"/>
      <c r="BW273" s="920"/>
      <c r="BX273" s="920"/>
      <c r="BY273" s="920"/>
      <c r="BZ273" s="920"/>
      <c r="CA273" s="920"/>
      <c r="CB273" s="920"/>
      <c r="CC273" s="582"/>
      <c r="CD273" s="585"/>
      <c r="CE273" s="582"/>
      <c r="CF273" s="1288">
        <f>CG66</f>
        <v>100000</v>
      </c>
      <c r="CG273" s="1288"/>
      <c r="CH273" s="1288"/>
      <c r="CI273" s="1288"/>
      <c r="CJ273" s="1288"/>
      <c r="CK273" s="1288"/>
      <c r="CL273" s="1288"/>
      <c r="CM273" s="1288"/>
      <c r="CN273" s="1288"/>
      <c r="CO273" s="1288"/>
      <c r="CP273" s="620"/>
      <c r="CQ273" s="528"/>
      <c r="CR273" s="528"/>
      <c r="CS273" s="528"/>
      <c r="CT273" s="994"/>
      <c r="CU273" s="994"/>
      <c r="CV273" s="994"/>
      <c r="CW273" s="994"/>
      <c r="CX273" s="994"/>
      <c r="CY273" s="994"/>
      <c r="CZ273" s="994"/>
      <c r="DA273" s="994"/>
      <c r="DB273" s="994"/>
      <c r="DC273" s="994"/>
      <c r="DD273" s="994"/>
      <c r="DE273" s="994"/>
      <c r="DF273" s="529"/>
      <c r="DG273" s="529"/>
      <c r="DH273" s="529"/>
      <c r="DI273" s="529"/>
      <c r="DJ273" s="529"/>
      <c r="DK273" s="529"/>
      <c r="DL273" s="529"/>
      <c r="DM273" s="529"/>
      <c r="DN273" s="529"/>
      <c r="DO273" s="529"/>
      <c r="DP273" s="529"/>
      <c r="DQ273" s="529"/>
      <c r="DR273" s="529"/>
      <c r="DS273" s="529"/>
      <c r="DT273" s="529"/>
      <c r="DU273" s="529"/>
      <c r="DV273" s="529"/>
      <c r="DW273" s="529"/>
      <c r="DX273" s="529"/>
      <c r="DY273" s="529"/>
      <c r="DZ273" s="529"/>
      <c r="EA273" s="529"/>
      <c r="EB273" s="529"/>
      <c r="EC273" s="529"/>
      <c r="ED273" s="529"/>
      <c r="EE273" s="529"/>
      <c r="EF273" s="529"/>
      <c r="EG273" s="529"/>
      <c r="EH273" s="529"/>
      <c r="EI273" s="559"/>
      <c r="EJ273" s="559"/>
      <c r="EK273" s="559"/>
      <c r="EL273" s="582"/>
      <c r="EM273" s="582"/>
      <c r="EN273" s="582"/>
      <c r="EO273" s="582"/>
      <c r="EP273" s="582"/>
      <c r="EQ273" s="582"/>
      <c r="ER273" s="582"/>
      <c r="ES273" s="582"/>
      <c r="ET273" s="582"/>
      <c r="EU273" s="529"/>
      <c r="EV273" s="529"/>
      <c r="EW273" s="529"/>
      <c r="EX273" s="529"/>
      <c r="EY273" s="529"/>
      <c r="EZ273" s="529"/>
      <c r="FA273" s="529"/>
      <c r="FB273" s="529"/>
      <c r="FC273" s="529"/>
      <c r="FD273" s="529"/>
      <c r="FE273" s="529"/>
      <c r="FF273" s="529"/>
      <c r="FG273" s="529"/>
      <c r="FH273" s="529"/>
      <c r="FI273" s="529"/>
      <c r="FJ273" s="529"/>
      <c r="FK273" s="529"/>
      <c r="FL273" s="529"/>
      <c r="FM273" s="529"/>
      <c r="FN273" s="529"/>
      <c r="FO273" s="529"/>
      <c r="FP273" s="529"/>
      <c r="FQ273" s="529"/>
      <c r="FR273" s="529"/>
      <c r="FS273" s="529"/>
      <c r="FT273" s="529"/>
      <c r="FU273" s="529"/>
      <c r="FV273" s="529"/>
      <c r="FW273" s="529"/>
      <c r="FX273" s="529"/>
      <c r="FY273" s="529"/>
      <c r="FZ273" s="529"/>
      <c r="GA273" s="529"/>
      <c r="GB273" s="529"/>
      <c r="GC273" s="529"/>
      <c r="GD273" s="529"/>
      <c r="GE273" s="529"/>
      <c r="GF273" s="529"/>
      <c r="GG273" s="529"/>
      <c r="GH273" s="529"/>
      <c r="GI273" s="529"/>
      <c r="GJ273" s="529"/>
      <c r="GK273" s="615"/>
    </row>
    <row r="274" spans="1:193" s="574" customFormat="1" ht="15.75" hidden="1">
      <c r="A274" s="543"/>
      <c r="B274" s="584"/>
      <c r="C274" s="545"/>
      <c r="D274" s="545"/>
      <c r="E274" s="909" t="s">
        <v>130</v>
      </c>
      <c r="F274" s="910"/>
      <c r="G274" s="910"/>
      <c r="H274" s="910"/>
      <c r="I274" s="910"/>
      <c r="J274" s="910"/>
      <c r="K274" s="910"/>
      <c r="L274" s="910"/>
      <c r="M274" s="910"/>
      <c r="N274" s="910"/>
      <c r="O274" s="910"/>
      <c r="P274" s="910"/>
      <c r="Q274" s="910"/>
      <c r="R274" s="910"/>
      <c r="S274" s="910"/>
      <c r="T274" s="910"/>
      <c r="U274" s="910"/>
      <c r="V274" s="910"/>
      <c r="W274" s="910"/>
      <c r="X274" s="910"/>
      <c r="Y274" s="910"/>
      <c r="Z274" s="910"/>
      <c r="AA274" s="910"/>
      <c r="AB274" s="910"/>
      <c r="AC274" s="910"/>
      <c r="AD274" s="910"/>
      <c r="AE274" s="910"/>
      <c r="AF274" s="910"/>
      <c r="AG274" s="910"/>
      <c r="AH274" s="910"/>
      <c r="AI274" s="1317"/>
      <c r="AJ274" s="1317"/>
      <c r="AK274" s="1317"/>
      <c r="AL274" s="1317"/>
      <c r="AM274" s="1317"/>
      <c r="AN274" s="1317"/>
      <c r="AO274" s="1317"/>
      <c r="AP274" s="1317"/>
      <c r="AQ274" s="1317"/>
      <c r="AR274" s="1317"/>
      <c r="AS274" s="1317"/>
      <c r="AT274" s="621"/>
      <c r="AU274" s="621"/>
      <c r="AV274" s="621"/>
      <c r="AW274" s="621"/>
      <c r="AX274" s="621"/>
      <c r="AY274" s="621"/>
      <c r="AZ274" s="617"/>
      <c r="BA274" s="617"/>
      <c r="BB274" s="618"/>
      <c r="BC274" s="618"/>
      <c r="BD274" s="618"/>
      <c r="BE274" s="618"/>
      <c r="BF274" s="618"/>
      <c r="BG274" s="921"/>
      <c r="BH274" s="921"/>
      <c r="BI274" s="921"/>
      <c r="BJ274" s="921"/>
      <c r="BK274" s="921"/>
      <c r="BL274" s="921"/>
      <c r="BM274" s="921"/>
      <c r="BN274" s="921"/>
      <c r="BO274" s="921"/>
      <c r="BP274" s="591"/>
      <c r="BQ274" s="591"/>
      <c r="BR274" s="591"/>
      <c r="BS274" s="591"/>
      <c r="BT274" s="921"/>
      <c r="BU274" s="921"/>
      <c r="BV274" s="921"/>
      <c r="BW274" s="921"/>
      <c r="BX274" s="921"/>
      <c r="BY274" s="921"/>
      <c r="BZ274" s="921"/>
      <c r="CA274" s="921"/>
      <c r="CB274" s="921"/>
      <c r="CC274" s="591"/>
      <c r="CD274" s="591"/>
      <c r="CE274" s="591"/>
      <c r="CF274" s="591"/>
      <c r="CG274" s="1007">
        <f>CF272/CF273*100</f>
        <v>7.000000000000001</v>
      </c>
      <c r="CH274" s="1007"/>
      <c r="CI274" s="1007"/>
      <c r="CJ274" s="1007"/>
      <c r="CK274" s="1007"/>
      <c r="CL274" s="1007"/>
      <c r="CM274" s="1007"/>
      <c r="CN274" s="1007"/>
      <c r="CO274" s="1007"/>
      <c r="CP274" s="620"/>
      <c r="CQ274" s="528"/>
      <c r="CR274" s="528"/>
      <c r="CS274" s="528"/>
      <c r="CT274" s="623"/>
      <c r="CU274" s="623"/>
      <c r="CV274" s="623"/>
      <c r="CW274" s="623"/>
      <c r="CX274" s="623"/>
      <c r="CY274" s="623"/>
      <c r="CZ274" s="623"/>
      <c r="DA274" s="623"/>
      <c r="DB274" s="623"/>
      <c r="DC274" s="623"/>
      <c r="DD274" s="529"/>
      <c r="DE274" s="624"/>
      <c r="DF274" s="624"/>
      <c r="DG274" s="624"/>
      <c r="DH274" s="624"/>
      <c r="DI274" s="624"/>
      <c r="DJ274" s="624"/>
      <c r="DK274" s="624"/>
      <c r="DL274" s="624"/>
      <c r="DM274" s="624"/>
      <c r="DN274" s="624"/>
      <c r="DO274" s="624"/>
      <c r="DP274" s="624"/>
      <c r="DQ274" s="624"/>
      <c r="DR274" s="624"/>
      <c r="DS274" s="624"/>
      <c r="DT274" s="624"/>
      <c r="DU274" s="624"/>
      <c r="DV274" s="624"/>
      <c r="DW274" s="624"/>
      <c r="DX274" s="624"/>
      <c r="DY274" s="624"/>
      <c r="DZ274" s="624"/>
      <c r="EA274" s="624"/>
      <c r="EB274" s="624"/>
      <c r="EC274" s="624"/>
      <c r="ED274" s="624"/>
      <c r="EE274" s="624"/>
      <c r="EF274" s="624"/>
      <c r="EG274" s="624"/>
      <c r="EH274" s="624"/>
      <c r="EI274" s="559"/>
      <c r="EJ274" s="559"/>
      <c r="EK274" s="559"/>
      <c r="EL274" s="582"/>
      <c r="EM274" s="582"/>
      <c r="EN274" s="582"/>
      <c r="EO274" s="582"/>
      <c r="EP274" s="582"/>
      <c r="EQ274" s="582"/>
      <c r="ER274" s="582"/>
      <c r="ES274" s="582"/>
      <c r="ET274" s="582"/>
      <c r="EU274" s="529"/>
      <c r="EV274" s="529"/>
      <c r="EW274" s="529"/>
      <c r="EX274" s="529"/>
      <c r="EY274" s="529"/>
      <c r="EZ274" s="529"/>
      <c r="FA274" s="529"/>
      <c r="FB274" s="529"/>
      <c r="FC274" s="529"/>
      <c r="FD274" s="529"/>
      <c r="FE274" s="529"/>
      <c r="FF274" s="529"/>
      <c r="FG274" s="529"/>
      <c r="FH274" s="529"/>
      <c r="FI274" s="529"/>
      <c r="FJ274" s="529"/>
      <c r="FK274" s="529"/>
      <c r="FL274" s="529"/>
      <c r="FM274" s="529"/>
      <c r="FN274" s="529"/>
      <c r="FO274" s="529"/>
      <c r="FP274" s="529"/>
      <c r="FQ274" s="529"/>
      <c r="FR274" s="529"/>
      <c r="FS274" s="529"/>
      <c r="FT274" s="529"/>
      <c r="FU274" s="529"/>
      <c r="FV274" s="529"/>
      <c r="FW274" s="529"/>
      <c r="FX274" s="529"/>
      <c r="FY274" s="529"/>
      <c r="FZ274" s="529"/>
      <c r="GA274" s="529"/>
      <c r="GB274" s="529"/>
      <c r="GC274" s="529"/>
      <c r="GD274" s="529"/>
      <c r="GE274" s="529"/>
      <c r="GF274" s="529"/>
      <c r="GG274" s="529"/>
      <c r="GH274" s="529"/>
      <c r="GI274" s="529"/>
      <c r="GJ274" s="529"/>
      <c r="GK274" s="615"/>
    </row>
    <row r="275" spans="1:193" s="574" customFormat="1" ht="15.75" hidden="1">
      <c r="A275" s="543"/>
      <c r="B275" s="584"/>
      <c r="C275" s="545"/>
      <c r="D275" s="545"/>
      <c r="E275" s="909" t="s">
        <v>131</v>
      </c>
      <c r="F275" s="910"/>
      <c r="G275" s="910"/>
      <c r="H275" s="910"/>
      <c r="I275" s="910"/>
      <c r="J275" s="910"/>
      <c r="K275" s="910"/>
      <c r="L275" s="910"/>
      <c r="M275" s="910"/>
      <c r="N275" s="910"/>
      <c r="O275" s="910"/>
      <c r="P275" s="910"/>
      <c r="Q275" s="910"/>
      <c r="R275" s="910"/>
      <c r="S275" s="910"/>
      <c r="T275" s="910"/>
      <c r="U275" s="910"/>
      <c r="V275" s="910"/>
      <c r="W275" s="910"/>
      <c r="X275" s="910"/>
      <c r="Y275" s="910"/>
      <c r="Z275" s="910"/>
      <c r="AA275" s="910"/>
      <c r="AB275" s="910"/>
      <c r="AC275" s="910"/>
      <c r="AD275" s="910"/>
      <c r="AE275" s="910"/>
      <c r="AF275" s="910"/>
      <c r="AG275" s="910"/>
      <c r="AH275" s="910"/>
      <c r="AI275" s="910"/>
      <c r="AJ275" s="910"/>
      <c r="AK275" s="910"/>
      <c r="AL275" s="910"/>
      <c r="AM275" s="910"/>
      <c r="AN275" s="910"/>
      <c r="AO275" s="910"/>
      <c r="AP275" s="910"/>
      <c r="AQ275" s="910"/>
      <c r="AR275" s="910"/>
      <c r="AS275" s="910"/>
      <c r="AT275" s="621"/>
      <c r="AU275" s="621"/>
      <c r="AV275" s="621"/>
      <c r="AW275" s="621"/>
      <c r="AX275" s="621"/>
      <c r="AY275" s="621"/>
      <c r="AZ275" s="617"/>
      <c r="BA275" s="617"/>
      <c r="BB275" s="618"/>
      <c r="BC275" s="618"/>
      <c r="BD275" s="618"/>
      <c r="BE275" s="618"/>
      <c r="BF275" s="618"/>
      <c r="BG275" s="921"/>
      <c r="BH275" s="921"/>
      <c r="BI275" s="921"/>
      <c r="BJ275" s="921"/>
      <c r="BK275" s="921"/>
      <c r="BL275" s="921"/>
      <c r="BM275" s="921"/>
      <c r="BN275" s="921"/>
      <c r="BO275" s="921"/>
      <c r="BP275" s="591"/>
      <c r="BQ275" s="591"/>
      <c r="BR275" s="591"/>
      <c r="BS275" s="591"/>
      <c r="BT275" s="921"/>
      <c r="BU275" s="921"/>
      <c r="BV275" s="921"/>
      <c r="BW275" s="921"/>
      <c r="BX275" s="921"/>
      <c r="BY275" s="921"/>
      <c r="BZ275" s="921"/>
      <c r="CA275" s="921"/>
      <c r="CB275" s="921"/>
      <c r="CC275" s="591"/>
      <c r="CD275" s="591"/>
      <c r="CE275" s="591"/>
      <c r="CF275" s="591"/>
      <c r="CG275" s="1319">
        <f>((CG274*CF271+8)/100)</f>
        <v>0.09866666666666667</v>
      </c>
      <c r="CH275" s="1319"/>
      <c r="CI275" s="1319"/>
      <c r="CJ275" s="1319"/>
      <c r="CK275" s="1319"/>
      <c r="CL275" s="1319"/>
      <c r="CM275" s="1319"/>
      <c r="CN275" s="1319"/>
      <c r="CO275" s="1319"/>
      <c r="CP275" s="620"/>
      <c r="CQ275" s="528"/>
      <c r="CR275" s="528"/>
      <c r="CS275" s="528"/>
      <c r="CT275" s="623"/>
      <c r="CU275" s="623"/>
      <c r="CV275" s="623"/>
      <c r="CW275" s="623"/>
      <c r="CX275" s="623"/>
      <c r="CY275" s="623"/>
      <c r="CZ275" s="623"/>
      <c r="DA275" s="623"/>
      <c r="DB275" s="623"/>
      <c r="DC275" s="623"/>
      <c r="DD275" s="529"/>
      <c r="DE275" s="624"/>
      <c r="DF275" s="624"/>
      <c r="DG275" s="624"/>
      <c r="DH275" s="624"/>
      <c r="DI275" s="624"/>
      <c r="DJ275" s="624"/>
      <c r="DK275" s="624"/>
      <c r="DL275" s="624"/>
      <c r="DM275" s="624"/>
      <c r="DN275" s="624"/>
      <c r="DO275" s="624"/>
      <c r="DP275" s="624"/>
      <c r="DQ275" s="624"/>
      <c r="DR275" s="624"/>
      <c r="DS275" s="624"/>
      <c r="DT275" s="624"/>
      <c r="DU275" s="624"/>
      <c r="DV275" s="624"/>
      <c r="DW275" s="624"/>
      <c r="DX275" s="624"/>
      <c r="DY275" s="624"/>
      <c r="DZ275" s="624"/>
      <c r="EA275" s="624"/>
      <c r="EB275" s="624"/>
      <c r="EC275" s="624"/>
      <c r="ED275" s="624"/>
      <c r="EE275" s="624"/>
      <c r="EF275" s="624"/>
      <c r="EG275" s="624"/>
      <c r="EH275" s="624"/>
      <c r="EI275" s="559"/>
      <c r="EJ275" s="559"/>
      <c r="EK275" s="559"/>
      <c r="EL275" s="582"/>
      <c r="EM275" s="582"/>
      <c r="EN275" s="582"/>
      <c r="EO275" s="582"/>
      <c r="EP275" s="582"/>
      <c r="EQ275" s="582"/>
      <c r="ER275" s="582"/>
      <c r="ES275" s="582"/>
      <c r="ET275" s="582"/>
      <c r="EU275" s="529"/>
      <c r="EV275" s="529"/>
      <c r="EW275" s="529"/>
      <c r="EX275" s="529"/>
      <c r="EY275" s="529"/>
      <c r="EZ275" s="529"/>
      <c r="FA275" s="529"/>
      <c r="FB275" s="529"/>
      <c r="FC275" s="529"/>
      <c r="FD275" s="529"/>
      <c r="FE275" s="529"/>
      <c r="FF275" s="529"/>
      <c r="FG275" s="529"/>
      <c r="FH275" s="529"/>
      <c r="FI275" s="529"/>
      <c r="FJ275" s="529"/>
      <c r="FK275" s="529"/>
      <c r="FL275" s="529"/>
      <c r="FM275" s="529"/>
      <c r="FN275" s="529"/>
      <c r="FO275" s="529"/>
      <c r="FP275" s="529"/>
      <c r="FQ275" s="529"/>
      <c r="FR275" s="529"/>
      <c r="FS275" s="529"/>
      <c r="FT275" s="529"/>
      <c r="FU275" s="529"/>
      <c r="FV275" s="529"/>
      <c r="FW275" s="529"/>
      <c r="FX275" s="529"/>
      <c r="FY275" s="529"/>
      <c r="FZ275" s="529"/>
      <c r="GA275" s="529"/>
      <c r="GB275" s="529"/>
      <c r="GC275" s="529"/>
      <c r="GD275" s="529"/>
      <c r="GE275" s="529"/>
      <c r="GF275" s="529"/>
      <c r="GG275" s="529"/>
      <c r="GH275" s="529"/>
      <c r="GI275" s="529"/>
      <c r="GJ275" s="529"/>
      <c r="GK275" s="615"/>
    </row>
    <row r="276" spans="1:193" s="574" customFormat="1" ht="15.75" hidden="1">
      <c r="A276" s="543"/>
      <c r="B276" s="584"/>
      <c r="C276" s="545"/>
      <c r="D276" s="545"/>
      <c r="E276" s="909" t="s">
        <v>132</v>
      </c>
      <c r="F276" s="910"/>
      <c r="G276" s="910"/>
      <c r="H276" s="910"/>
      <c r="I276" s="910"/>
      <c r="J276" s="910"/>
      <c r="K276" s="910"/>
      <c r="L276" s="910"/>
      <c r="M276" s="910"/>
      <c r="N276" s="910"/>
      <c r="O276" s="910"/>
      <c r="P276" s="910"/>
      <c r="Q276" s="910"/>
      <c r="R276" s="910"/>
      <c r="S276" s="910"/>
      <c r="T276" s="910"/>
      <c r="U276" s="910"/>
      <c r="V276" s="910"/>
      <c r="W276" s="910"/>
      <c r="X276" s="910"/>
      <c r="Y276" s="910"/>
      <c r="Z276" s="910"/>
      <c r="AA276" s="910"/>
      <c r="AB276" s="910"/>
      <c r="AC276" s="910"/>
      <c r="AD276" s="910"/>
      <c r="AE276" s="910"/>
      <c r="AF276" s="910"/>
      <c r="AG276" s="910"/>
      <c r="AH276" s="910"/>
      <c r="AI276" s="910"/>
      <c r="AJ276" s="910"/>
      <c r="AK276" s="910"/>
      <c r="AL276" s="910"/>
      <c r="AM276" s="910"/>
      <c r="AN276" s="910"/>
      <c r="AO276" s="910"/>
      <c r="AP276" s="910"/>
      <c r="AQ276" s="910"/>
      <c r="AR276" s="910"/>
      <c r="AS276" s="910"/>
      <c r="AT276" s="621"/>
      <c r="AU276" s="621"/>
      <c r="AV276" s="621"/>
      <c r="AW276" s="621"/>
      <c r="AX276" s="621"/>
      <c r="AY276" s="621"/>
      <c r="AZ276" s="617"/>
      <c r="BA276" s="617"/>
      <c r="BB276" s="618"/>
      <c r="BC276" s="618"/>
      <c r="BD276" s="618"/>
      <c r="BE276" s="618"/>
      <c r="BF276" s="618"/>
      <c r="BG276" s="921"/>
      <c r="BH276" s="921"/>
      <c r="BI276" s="921"/>
      <c r="BJ276" s="921"/>
      <c r="BK276" s="921"/>
      <c r="BL276" s="921"/>
      <c r="BM276" s="921"/>
      <c r="BN276" s="921"/>
      <c r="BO276" s="921"/>
      <c r="BP276" s="591"/>
      <c r="BQ276" s="591"/>
      <c r="BR276" s="591"/>
      <c r="BS276" s="591"/>
      <c r="BT276" s="921"/>
      <c r="BU276" s="921"/>
      <c r="BV276" s="921"/>
      <c r="BW276" s="921"/>
      <c r="BX276" s="921"/>
      <c r="BY276" s="921"/>
      <c r="BZ276" s="921"/>
      <c r="CA276" s="921"/>
      <c r="CB276" s="921"/>
      <c r="CC276" s="591"/>
      <c r="CD276" s="591"/>
      <c r="CE276" s="591"/>
      <c r="CF276" s="591"/>
      <c r="CG276" s="1009">
        <f>IF(CG275&lt;0.08,0.08,IF(CG275&gt;0.16,0.16,CG275))</f>
        <v>0.09866666666666667</v>
      </c>
      <c r="CH276" s="1009"/>
      <c r="CI276" s="1009"/>
      <c r="CJ276" s="1009"/>
      <c r="CK276" s="1009"/>
      <c r="CL276" s="1009"/>
      <c r="CM276" s="1009"/>
      <c r="CN276" s="1009"/>
      <c r="CO276" s="1009"/>
      <c r="CP276" s="620"/>
      <c r="CQ276" s="528"/>
      <c r="CR276" s="528"/>
      <c r="CS276" s="528"/>
      <c r="CT276" s="529"/>
      <c r="CU276" s="529"/>
      <c r="CV276" s="529"/>
      <c r="CW276" s="529"/>
      <c r="CX276" s="529"/>
      <c r="CY276" s="529"/>
      <c r="CZ276" s="529"/>
      <c r="DA276" s="529"/>
      <c r="DB276" s="529"/>
      <c r="DC276" s="529"/>
      <c r="DD276" s="529"/>
      <c r="DE276" s="529"/>
      <c r="DF276" s="529"/>
      <c r="DG276" s="529"/>
      <c r="DH276" s="529"/>
      <c r="DI276" s="529"/>
      <c r="DJ276" s="529"/>
      <c r="DK276" s="529"/>
      <c r="DL276" s="529"/>
      <c r="DM276" s="529"/>
      <c r="DN276" s="529"/>
      <c r="DO276" s="1305"/>
      <c r="DP276" s="1305"/>
      <c r="DQ276" s="1305"/>
      <c r="DR276" s="1305"/>
      <c r="DS276" s="1305"/>
      <c r="DT276" s="1305"/>
      <c r="DU276" s="1305"/>
      <c r="DV276" s="1305"/>
      <c r="DW276" s="1305"/>
      <c r="DX276" s="1305"/>
      <c r="DY276" s="529"/>
      <c r="DZ276" s="1306"/>
      <c r="EA276" s="1306"/>
      <c r="EB276" s="1306"/>
      <c r="EC276" s="1306"/>
      <c r="ED276" s="1306"/>
      <c r="EE276" s="1306"/>
      <c r="EF276" s="1306"/>
      <c r="EG276" s="1306"/>
      <c r="EH276" s="1306"/>
      <c r="EI276" s="1306"/>
      <c r="EJ276" s="1306"/>
      <c r="EK276" s="1306"/>
      <c r="EL276" s="1306"/>
      <c r="EM276" s="1306"/>
      <c r="EN276" s="1306"/>
      <c r="EO276" s="1306"/>
      <c r="EP276" s="1306"/>
      <c r="EQ276" s="1306"/>
      <c r="ER276" s="1306"/>
      <c r="ES276" s="1306"/>
      <c r="ET276" s="1306"/>
      <c r="EU276" s="1306"/>
      <c r="EV276" s="1306"/>
      <c r="EW276" s="1306"/>
      <c r="EX276" s="1306"/>
      <c r="EY276" s="1306"/>
      <c r="EZ276" s="1306"/>
      <c r="FA276" s="1306"/>
      <c r="FB276" s="1306"/>
      <c r="FC276" s="1306"/>
      <c r="FD276" s="559"/>
      <c r="FE276" s="559"/>
      <c r="FF276" s="559"/>
      <c r="FG276" s="582"/>
      <c r="FH276" s="582"/>
      <c r="FI276" s="582"/>
      <c r="FJ276" s="582"/>
      <c r="FK276" s="582"/>
      <c r="FL276" s="582"/>
      <c r="FM276" s="582"/>
      <c r="FN276" s="582"/>
      <c r="FO276" s="582"/>
      <c r="FP276" s="529"/>
      <c r="FQ276" s="529"/>
      <c r="FR276" s="529"/>
      <c r="FS276" s="529"/>
      <c r="FT276" s="529"/>
      <c r="FU276" s="529"/>
      <c r="FV276" s="529"/>
      <c r="FW276" s="529"/>
      <c r="FX276" s="529"/>
      <c r="FY276" s="529"/>
      <c r="FZ276" s="529"/>
      <c r="GA276" s="529"/>
      <c r="GB276" s="529"/>
      <c r="GC276" s="529"/>
      <c r="GD276" s="529"/>
      <c r="GE276" s="529"/>
      <c r="GF276" s="529"/>
      <c r="GG276" s="529"/>
      <c r="GH276" s="529"/>
      <c r="GI276" s="529"/>
      <c r="GJ276" s="529"/>
      <c r="GK276" s="615"/>
    </row>
    <row r="277" spans="1:193" s="574" customFormat="1" ht="15" hidden="1">
      <c r="A277" s="543"/>
      <c r="B277" s="584"/>
      <c r="C277" s="545"/>
      <c r="D277" s="545"/>
      <c r="E277" s="625"/>
      <c r="F277" s="596"/>
      <c r="G277" s="596"/>
      <c r="H277" s="596"/>
      <c r="I277" s="596"/>
      <c r="J277" s="596"/>
      <c r="K277" s="596"/>
      <c r="L277" s="596"/>
      <c r="M277" s="596"/>
      <c r="N277" s="596"/>
      <c r="O277" s="596"/>
      <c r="P277" s="596"/>
      <c r="Q277" s="596"/>
      <c r="R277" s="596"/>
      <c r="S277" s="596"/>
      <c r="T277" s="596"/>
      <c r="U277" s="596"/>
      <c r="V277" s="596"/>
      <c r="W277" s="596"/>
      <c r="X277" s="596"/>
      <c r="Y277" s="596"/>
      <c r="Z277" s="596"/>
      <c r="AA277" s="596"/>
      <c r="AB277" s="596"/>
      <c r="AC277" s="596"/>
      <c r="AD277" s="596"/>
      <c r="AE277" s="596"/>
      <c r="AF277" s="596"/>
      <c r="AG277" s="625"/>
      <c r="AH277" s="625"/>
      <c r="AI277" s="625"/>
      <c r="AJ277" s="626"/>
      <c r="AK277" s="626"/>
      <c r="AL277" s="626"/>
      <c r="AM277" s="626"/>
      <c r="AN277" s="626"/>
      <c r="AO277" s="626"/>
      <c r="AP277" s="626"/>
      <c r="AQ277" s="626"/>
      <c r="AR277" s="626"/>
      <c r="AS277" s="626"/>
      <c r="AT277" s="626"/>
      <c r="AU277" s="626"/>
      <c r="AV277" s="626"/>
      <c r="AW277" s="626"/>
      <c r="AX277" s="626"/>
      <c r="AY277" s="626"/>
      <c r="AZ277" s="593"/>
      <c r="BA277" s="593"/>
      <c r="BB277" s="582"/>
      <c r="BC277" s="582"/>
      <c r="BD277" s="582"/>
      <c r="BE277" s="582"/>
      <c r="BF277" s="582"/>
      <c r="BG277" s="585"/>
      <c r="BH277" s="585"/>
      <c r="BI277" s="585"/>
      <c r="BJ277" s="585"/>
      <c r="BK277" s="585"/>
      <c r="BL277" s="585"/>
      <c r="BM277" s="585"/>
      <c r="BN277" s="585"/>
      <c r="BO277" s="585"/>
      <c r="BP277" s="585"/>
      <c r="BQ277" s="585"/>
      <c r="BR277" s="585"/>
      <c r="BS277" s="585"/>
      <c r="BT277" s="585"/>
      <c r="BU277" s="585"/>
      <c r="BV277" s="585"/>
      <c r="BW277" s="585"/>
      <c r="BX277" s="585"/>
      <c r="BY277" s="585"/>
      <c r="BZ277" s="585"/>
      <c r="CA277" s="585"/>
      <c r="CB277" s="585"/>
      <c r="CC277" s="585"/>
      <c r="CD277" s="585"/>
      <c r="CE277" s="585"/>
      <c r="CF277" s="585"/>
      <c r="CG277" s="585"/>
      <c r="CH277" s="585"/>
      <c r="CI277" s="585"/>
      <c r="CJ277" s="585"/>
      <c r="CK277" s="585"/>
      <c r="CL277" s="585"/>
      <c r="CM277" s="585"/>
      <c r="CN277" s="585"/>
      <c r="CO277" s="585"/>
      <c r="CP277" s="585"/>
      <c r="CQ277" s="528"/>
      <c r="CR277" s="528"/>
      <c r="CS277" s="528"/>
      <c r="CT277" s="529"/>
      <c r="CU277" s="529"/>
      <c r="CV277" s="529"/>
      <c r="CW277" s="529"/>
      <c r="CX277" s="529"/>
      <c r="CY277" s="529"/>
      <c r="CZ277" s="529"/>
      <c r="DA277" s="529"/>
      <c r="DB277" s="529"/>
      <c r="DC277" s="529"/>
      <c r="DD277" s="529"/>
      <c r="DE277" s="529"/>
      <c r="DF277" s="529"/>
      <c r="DG277" s="529"/>
      <c r="DH277" s="529"/>
      <c r="DI277" s="529"/>
      <c r="DJ277" s="529"/>
      <c r="DK277" s="529"/>
      <c r="DL277" s="529"/>
      <c r="DM277" s="529"/>
      <c r="DN277" s="529"/>
      <c r="DO277" s="1305"/>
      <c r="DP277" s="1305"/>
      <c r="DQ277" s="1305"/>
      <c r="DR277" s="1305"/>
      <c r="DS277" s="1305"/>
      <c r="DT277" s="1305"/>
      <c r="DU277" s="1305"/>
      <c r="DV277" s="1305"/>
      <c r="DW277" s="1305"/>
      <c r="DX277" s="1305"/>
      <c r="DY277" s="529"/>
      <c r="DZ277" s="1306"/>
      <c r="EA277" s="1306"/>
      <c r="EB277" s="1306"/>
      <c r="EC277" s="1306"/>
      <c r="ED277" s="1306"/>
      <c r="EE277" s="1306"/>
      <c r="EF277" s="1306"/>
      <c r="EG277" s="1306"/>
      <c r="EH277" s="1306"/>
      <c r="EI277" s="1306"/>
      <c r="EJ277" s="1306"/>
      <c r="EK277" s="1306"/>
      <c r="EL277" s="1306"/>
      <c r="EM277" s="1306"/>
      <c r="EN277" s="1306"/>
      <c r="EO277" s="1306"/>
      <c r="EP277" s="1306"/>
      <c r="EQ277" s="1306"/>
      <c r="ER277" s="1306"/>
      <c r="ES277" s="1306"/>
      <c r="ET277" s="1306"/>
      <c r="EU277" s="1306"/>
      <c r="EV277" s="1306"/>
      <c r="EW277" s="1306"/>
      <c r="EX277" s="1306"/>
      <c r="EY277" s="1306"/>
      <c r="EZ277" s="1306"/>
      <c r="FA277" s="1306"/>
      <c r="FB277" s="1306"/>
      <c r="FC277" s="1306"/>
      <c r="FD277" s="529"/>
      <c r="FE277" s="529"/>
      <c r="FF277" s="559"/>
      <c r="FG277" s="582"/>
      <c r="FH277" s="582"/>
      <c r="FI277" s="582"/>
      <c r="FJ277" s="582"/>
      <c r="FK277" s="582"/>
      <c r="FL277" s="582"/>
      <c r="FM277" s="582"/>
      <c r="FN277" s="582"/>
      <c r="FO277" s="582"/>
      <c r="FP277" s="529"/>
      <c r="FQ277" s="529"/>
      <c r="FR277" s="529"/>
      <c r="FS277" s="529"/>
      <c r="FT277" s="529"/>
      <c r="FU277" s="529"/>
      <c r="FV277" s="529"/>
      <c r="FW277" s="529"/>
      <c r="FX277" s="529"/>
      <c r="FY277" s="529"/>
      <c r="FZ277" s="529"/>
      <c r="GA277" s="529"/>
      <c r="GB277" s="529"/>
      <c r="GC277" s="529"/>
      <c r="GD277" s="529"/>
      <c r="GE277" s="529"/>
      <c r="GF277" s="529"/>
      <c r="GG277" s="529"/>
      <c r="GH277" s="529"/>
      <c r="GI277" s="529"/>
      <c r="GJ277" s="529"/>
      <c r="GK277" s="615"/>
    </row>
    <row r="278" spans="1:193" s="574" customFormat="1" ht="15.75" hidden="1">
      <c r="A278" s="543"/>
      <c r="B278" s="584"/>
      <c r="C278" s="545"/>
      <c r="D278" s="545"/>
      <c r="E278" s="909" t="s">
        <v>133</v>
      </c>
      <c r="F278" s="910"/>
      <c r="G278" s="910"/>
      <c r="H278" s="910"/>
      <c r="I278" s="910"/>
      <c r="J278" s="910"/>
      <c r="K278" s="910"/>
      <c r="L278" s="910"/>
      <c r="M278" s="910"/>
      <c r="N278" s="910"/>
      <c r="O278" s="910"/>
      <c r="P278" s="910"/>
      <c r="Q278" s="910"/>
      <c r="R278" s="910"/>
      <c r="S278" s="910"/>
      <c r="T278" s="910"/>
      <c r="U278" s="910"/>
      <c r="V278" s="910"/>
      <c r="W278" s="910"/>
      <c r="X278" s="910"/>
      <c r="Y278" s="910"/>
      <c r="Z278" s="910"/>
      <c r="AA278" s="910"/>
      <c r="AB278" s="910"/>
      <c r="AC278" s="910"/>
      <c r="AD278" s="910"/>
      <c r="AE278" s="910"/>
      <c r="AF278" s="910"/>
      <c r="AG278" s="910"/>
      <c r="AH278" s="910"/>
      <c r="AI278" s="910"/>
      <c r="AJ278" s="910"/>
      <c r="AK278" s="910"/>
      <c r="AL278" s="910"/>
      <c r="AM278" s="910"/>
      <c r="AN278" s="910"/>
      <c r="AO278" s="910"/>
      <c r="AP278" s="910"/>
      <c r="AQ278" s="910"/>
      <c r="AR278" s="910"/>
      <c r="AS278" s="910"/>
      <c r="AT278" s="621"/>
      <c r="AU278" s="621"/>
      <c r="AV278" s="621"/>
      <c r="AW278" s="621"/>
      <c r="AX278" s="621"/>
      <c r="AY278" s="621"/>
      <c r="AZ278" s="617"/>
      <c r="BA278" s="617"/>
      <c r="BB278" s="618"/>
      <c r="BC278" s="618"/>
      <c r="BD278" s="618"/>
      <c r="BE278" s="618"/>
      <c r="BF278" s="618"/>
      <c r="BG278" s="921"/>
      <c r="BH278" s="921"/>
      <c r="BI278" s="921"/>
      <c r="BJ278" s="921"/>
      <c r="BK278" s="921"/>
      <c r="BL278" s="921"/>
      <c r="BM278" s="921"/>
      <c r="BN278" s="921"/>
      <c r="BO278" s="921"/>
      <c r="BP278" s="591"/>
      <c r="BQ278" s="591"/>
      <c r="BR278" s="591"/>
      <c r="BS278" s="591"/>
      <c r="BT278" s="921"/>
      <c r="BU278" s="921"/>
      <c r="BV278" s="921"/>
      <c r="BW278" s="921"/>
      <c r="BX278" s="921"/>
      <c r="BY278" s="921"/>
      <c r="BZ278" s="921"/>
      <c r="CA278" s="921"/>
      <c r="CB278" s="921"/>
      <c r="CC278" s="591"/>
      <c r="CD278" s="591"/>
      <c r="CE278" s="591"/>
      <c r="CF278" s="591"/>
      <c r="CG278" s="921">
        <f>CG246</f>
        <v>9500</v>
      </c>
      <c r="CH278" s="921"/>
      <c r="CI278" s="921"/>
      <c r="CJ278" s="921"/>
      <c r="CK278" s="921"/>
      <c r="CL278" s="921"/>
      <c r="CM278" s="921"/>
      <c r="CN278" s="921"/>
      <c r="CO278" s="921"/>
      <c r="CP278" s="620"/>
      <c r="CQ278" s="528"/>
      <c r="CR278" s="528"/>
      <c r="CS278" s="528"/>
      <c r="CT278" s="529"/>
      <c r="CU278" s="529"/>
      <c r="CV278" s="529"/>
      <c r="CW278" s="529"/>
      <c r="CX278" s="529"/>
      <c r="CY278" s="529"/>
      <c r="CZ278" s="529"/>
      <c r="DA278" s="529"/>
      <c r="DB278" s="529"/>
      <c r="DC278" s="529"/>
      <c r="DD278" s="529"/>
      <c r="DE278" s="529"/>
      <c r="DF278" s="529"/>
      <c r="DG278" s="529"/>
      <c r="DH278" s="529"/>
      <c r="DI278" s="529"/>
      <c r="DJ278" s="529"/>
      <c r="DK278" s="529"/>
      <c r="DL278" s="529"/>
      <c r="DM278" s="529"/>
      <c r="DN278" s="529"/>
      <c r="DO278" s="1305"/>
      <c r="DP278" s="1305"/>
      <c r="DQ278" s="1305"/>
      <c r="DR278" s="1305"/>
      <c r="DS278" s="1305"/>
      <c r="DT278" s="1305"/>
      <c r="DU278" s="1305"/>
      <c r="DV278" s="1305"/>
      <c r="DW278" s="1305"/>
      <c r="DX278" s="1305"/>
      <c r="DY278" s="529"/>
      <c r="DZ278" s="1306"/>
      <c r="EA278" s="1306"/>
      <c r="EB278" s="1306"/>
      <c r="EC278" s="1306"/>
      <c r="ED278" s="1306"/>
      <c r="EE278" s="1306"/>
      <c r="EF278" s="1306"/>
      <c r="EG278" s="1306"/>
      <c r="EH278" s="1306"/>
      <c r="EI278" s="1306"/>
      <c r="EJ278" s="1306"/>
      <c r="EK278" s="1306"/>
      <c r="EL278" s="1306"/>
      <c r="EM278" s="1306"/>
      <c r="EN278" s="1306"/>
      <c r="EO278" s="1306"/>
      <c r="EP278" s="1306"/>
      <c r="EQ278" s="1306"/>
      <c r="ER278" s="1306"/>
      <c r="ES278" s="1306"/>
      <c r="ET278" s="1306"/>
      <c r="EU278" s="1306"/>
      <c r="EV278" s="1306"/>
      <c r="EW278" s="1306"/>
      <c r="EX278" s="1306"/>
      <c r="EY278" s="1306"/>
      <c r="EZ278" s="1306"/>
      <c r="FA278" s="1306"/>
      <c r="FB278" s="1306"/>
      <c r="FC278" s="1306"/>
      <c r="FD278" s="1306"/>
      <c r="FE278" s="582"/>
      <c r="FF278" s="582"/>
      <c r="FG278" s="920"/>
      <c r="FH278" s="920"/>
      <c r="FI278" s="920"/>
      <c r="FJ278" s="920"/>
      <c r="FK278" s="920"/>
      <c r="FL278" s="920"/>
      <c r="FM278" s="920"/>
      <c r="FN278" s="920"/>
      <c r="FO278" s="920"/>
      <c r="FP278" s="529"/>
      <c r="FQ278" s="529"/>
      <c r="FR278" s="529"/>
      <c r="FS278" s="529"/>
      <c r="FT278" s="529"/>
      <c r="FU278" s="529"/>
      <c r="FV278" s="529"/>
      <c r="FW278" s="529"/>
      <c r="FX278" s="529"/>
      <c r="FY278" s="529"/>
      <c r="FZ278" s="529"/>
      <c r="GA278" s="529"/>
      <c r="GB278" s="529"/>
      <c r="GC278" s="529"/>
      <c r="GD278" s="529"/>
      <c r="GE278" s="529"/>
      <c r="GF278" s="529"/>
      <c r="GG278" s="529"/>
      <c r="GH278" s="529"/>
      <c r="GI278" s="529"/>
      <c r="GJ278" s="529"/>
      <c r="GK278" s="615"/>
    </row>
    <row r="279" spans="1:193" s="574" customFormat="1" ht="15.75" hidden="1">
      <c r="A279" s="543"/>
      <c r="B279" s="584"/>
      <c r="C279" s="545"/>
      <c r="D279" s="545"/>
      <c r="E279" s="909" t="s">
        <v>134</v>
      </c>
      <c r="F279" s="910"/>
      <c r="G279" s="910"/>
      <c r="H279" s="910"/>
      <c r="I279" s="910"/>
      <c r="J279" s="910"/>
      <c r="K279" s="910"/>
      <c r="L279" s="910"/>
      <c r="M279" s="910"/>
      <c r="N279" s="910"/>
      <c r="O279" s="910"/>
      <c r="P279" s="910"/>
      <c r="Q279" s="910"/>
      <c r="R279" s="910"/>
      <c r="S279" s="910"/>
      <c r="T279" s="910"/>
      <c r="U279" s="910"/>
      <c r="V279" s="910"/>
      <c r="W279" s="910"/>
      <c r="X279" s="910"/>
      <c r="Y279" s="911" t="s">
        <v>120</v>
      </c>
      <c r="Z279" s="911"/>
      <c r="AA279" s="911"/>
      <c r="AB279" s="911"/>
      <c r="AC279" s="911"/>
      <c r="AD279" s="911"/>
      <c r="AE279" s="911"/>
      <c r="AF279" s="911"/>
      <c r="AG279" s="911"/>
      <c r="AH279" s="911"/>
      <c r="AI279" s="911"/>
      <c r="AJ279" s="911"/>
      <c r="AK279" s="911"/>
      <c r="AL279" s="911"/>
      <c r="AM279" s="911"/>
      <c r="AN279" s="911"/>
      <c r="AO279" s="911"/>
      <c r="AP279" s="902">
        <f>CG48</f>
        <v>100000</v>
      </c>
      <c r="AQ279" s="903"/>
      <c r="AR279" s="903"/>
      <c r="AS279" s="903"/>
      <c r="AT279" s="903"/>
      <c r="AU279" s="903"/>
      <c r="AV279" s="903"/>
      <c r="AW279" s="903"/>
      <c r="AX279" s="903"/>
      <c r="AY279" s="903"/>
      <c r="AZ279" s="903"/>
      <c r="BA279" s="903"/>
      <c r="BB279" s="1012" t="s">
        <v>135</v>
      </c>
      <c r="BC279" s="1012"/>
      <c r="BD279" s="1012"/>
      <c r="BE279" s="1323">
        <f>CG276</f>
        <v>0.09866666666666667</v>
      </c>
      <c r="BF279" s="1321"/>
      <c r="BG279" s="1321"/>
      <c r="BH279" s="1321"/>
      <c r="BI279" s="1321"/>
      <c r="BJ279" s="1321"/>
      <c r="BK279" s="1321"/>
      <c r="BL279" s="1321"/>
      <c r="BM279" s="618"/>
      <c r="BN279" s="618"/>
      <c r="BO279" s="618"/>
      <c r="BP279" s="591"/>
      <c r="BQ279" s="591"/>
      <c r="BR279" s="591"/>
      <c r="BS279" s="591"/>
      <c r="BT279" s="921"/>
      <c r="BU279" s="921"/>
      <c r="BV279" s="921"/>
      <c r="BW279" s="921"/>
      <c r="BX279" s="921"/>
      <c r="BY279" s="921"/>
      <c r="BZ279" s="921"/>
      <c r="CA279" s="921"/>
      <c r="CB279" s="921"/>
      <c r="CC279" s="591"/>
      <c r="CD279" s="591"/>
      <c r="CE279" s="591"/>
      <c r="CF279" s="591"/>
      <c r="CG279" s="921">
        <f>DQ236*CG276</f>
        <v>9866.666666666666</v>
      </c>
      <c r="CH279" s="921"/>
      <c r="CI279" s="921"/>
      <c r="CJ279" s="921"/>
      <c r="CK279" s="921"/>
      <c r="CL279" s="921"/>
      <c r="CM279" s="921"/>
      <c r="CN279" s="921"/>
      <c r="CO279" s="921"/>
      <c r="CP279" s="620"/>
      <c r="CQ279" s="528"/>
      <c r="CR279" s="528"/>
      <c r="CS279" s="528"/>
      <c r="CT279" s="529"/>
      <c r="CU279" s="529"/>
      <c r="CV279" s="529"/>
      <c r="CW279" s="529"/>
      <c r="CX279" s="529"/>
      <c r="CY279" s="529"/>
      <c r="CZ279" s="529"/>
      <c r="DA279" s="529"/>
      <c r="DB279" s="529"/>
      <c r="DC279" s="529"/>
      <c r="DD279" s="529"/>
      <c r="DE279" s="529"/>
      <c r="DF279" s="529"/>
      <c r="DG279" s="529"/>
      <c r="DH279" s="529"/>
      <c r="DI279" s="529"/>
      <c r="DJ279" s="529"/>
      <c r="DK279" s="529"/>
      <c r="DL279" s="529"/>
      <c r="DM279" s="529"/>
      <c r="DN279" s="529"/>
      <c r="DO279" s="624"/>
      <c r="DP279" s="624"/>
      <c r="DQ279" s="624"/>
      <c r="DR279" s="624"/>
      <c r="DS279" s="624"/>
      <c r="DT279" s="624"/>
      <c r="DU279" s="624"/>
      <c r="DV279" s="624"/>
      <c r="DW279" s="624"/>
      <c r="DX279" s="624"/>
      <c r="DY279" s="529"/>
      <c r="DZ279" s="529"/>
      <c r="EA279" s="529"/>
      <c r="EB279" s="529"/>
      <c r="EC279" s="529"/>
      <c r="ED279" s="529"/>
      <c r="EE279" s="529"/>
      <c r="EF279" s="529"/>
      <c r="EG279" s="529"/>
      <c r="EH279" s="529"/>
      <c r="EI279" s="571"/>
      <c r="EJ279" s="571"/>
      <c r="EK279" s="571"/>
      <c r="EL279" s="571"/>
      <c r="EM279" s="571"/>
      <c r="EN279" s="571"/>
      <c r="EO279" s="555"/>
      <c r="EP279" s="555"/>
      <c r="EQ279" s="555"/>
      <c r="ER279" s="582"/>
      <c r="ES279" s="582"/>
      <c r="ET279" s="920"/>
      <c r="EU279" s="920"/>
      <c r="EV279" s="920"/>
      <c r="EW279" s="920"/>
      <c r="EX279" s="920"/>
      <c r="EY279" s="920"/>
      <c r="EZ279" s="920"/>
      <c r="FA279" s="920"/>
      <c r="FB279" s="920"/>
      <c r="FC279" s="582"/>
      <c r="FD279" s="582"/>
      <c r="FE279" s="582"/>
      <c r="FF279" s="582"/>
      <c r="FG279" s="920"/>
      <c r="FH279" s="920"/>
      <c r="FI279" s="920"/>
      <c r="FJ279" s="920"/>
      <c r="FK279" s="920"/>
      <c r="FL279" s="920"/>
      <c r="FM279" s="920"/>
      <c r="FN279" s="920"/>
      <c r="FO279" s="920"/>
      <c r="FP279" s="529"/>
      <c r="FQ279" s="529"/>
      <c r="FR279" s="529"/>
      <c r="FS279" s="529"/>
      <c r="FT279" s="529"/>
      <c r="FU279" s="529"/>
      <c r="FV279" s="529"/>
      <c r="FW279" s="529"/>
      <c r="FX279" s="529"/>
      <c r="FY279" s="529"/>
      <c r="FZ279" s="529"/>
      <c r="GA279" s="529"/>
      <c r="GB279" s="529"/>
      <c r="GC279" s="529"/>
      <c r="GD279" s="529"/>
      <c r="GE279" s="529"/>
      <c r="GF279" s="529"/>
      <c r="GG279" s="529"/>
      <c r="GH279" s="529"/>
      <c r="GI279" s="529"/>
      <c r="GJ279" s="529"/>
      <c r="GK279" s="615"/>
    </row>
    <row r="280" spans="1:193" s="574" customFormat="1" ht="15.75" hidden="1">
      <c r="A280" s="543"/>
      <c r="B280" s="584"/>
      <c r="C280" s="545"/>
      <c r="D280" s="545"/>
      <c r="E280" s="909" t="s">
        <v>136</v>
      </c>
      <c r="F280" s="910"/>
      <c r="G280" s="910"/>
      <c r="H280" s="910"/>
      <c r="I280" s="910"/>
      <c r="J280" s="910"/>
      <c r="K280" s="910"/>
      <c r="L280" s="910"/>
      <c r="M280" s="910"/>
      <c r="N280" s="910"/>
      <c r="O280" s="910"/>
      <c r="P280" s="910"/>
      <c r="Q280" s="910"/>
      <c r="R280" s="910"/>
      <c r="S280" s="910"/>
      <c r="T280" s="910"/>
      <c r="U280" s="910"/>
      <c r="V280" s="910"/>
      <c r="W280" s="910"/>
      <c r="X280" s="910"/>
      <c r="Y280" s="910"/>
      <c r="Z280" s="910"/>
      <c r="AA280" s="910"/>
      <c r="AB280" s="910"/>
      <c r="AC280" s="910"/>
      <c r="AD280" s="910"/>
      <c r="AE280" s="910"/>
      <c r="AF280" s="910"/>
      <c r="AG280" s="910"/>
      <c r="AH280" s="910"/>
      <c r="AI280" s="910"/>
      <c r="AJ280" s="910"/>
      <c r="AK280" s="910"/>
      <c r="AL280" s="910"/>
      <c r="AM280" s="910"/>
      <c r="AN280" s="910"/>
      <c r="AO280" s="910"/>
      <c r="AP280" s="910"/>
      <c r="AQ280" s="910"/>
      <c r="AR280" s="910"/>
      <c r="AS280" s="910"/>
      <c r="AT280" s="910"/>
      <c r="AU280" s="910"/>
      <c r="AV280" s="910"/>
      <c r="AW280" s="910"/>
      <c r="AX280" s="910"/>
      <c r="AY280" s="910"/>
      <c r="AZ280" s="910"/>
      <c r="BA280" s="910"/>
      <c r="BB280" s="910"/>
      <c r="BC280" s="910"/>
      <c r="BD280" s="910"/>
      <c r="BE280" s="910"/>
      <c r="BF280" s="910"/>
      <c r="BG280" s="910"/>
      <c r="BH280" s="910"/>
      <c r="BI280" s="910"/>
      <c r="BJ280" s="910"/>
      <c r="BK280" s="910"/>
      <c r="BL280" s="910"/>
      <c r="BM280" s="910"/>
      <c r="BN280" s="910"/>
      <c r="BO280" s="910"/>
      <c r="BP280" s="591"/>
      <c r="BQ280" s="591"/>
      <c r="BR280" s="591"/>
      <c r="BS280" s="591"/>
      <c r="BT280" s="921"/>
      <c r="BU280" s="921"/>
      <c r="BV280" s="921"/>
      <c r="BW280" s="921"/>
      <c r="BX280" s="921"/>
      <c r="BY280" s="921"/>
      <c r="BZ280" s="921"/>
      <c r="CA280" s="921"/>
      <c r="CB280" s="921"/>
      <c r="CC280" s="591"/>
      <c r="CD280" s="591"/>
      <c r="CE280" s="591"/>
      <c r="CF280" s="591"/>
      <c r="CG280" s="921">
        <f>CG279-CG278</f>
        <v>366.66666666666606</v>
      </c>
      <c r="CH280" s="921"/>
      <c r="CI280" s="921"/>
      <c r="CJ280" s="921"/>
      <c r="CK280" s="921"/>
      <c r="CL280" s="921"/>
      <c r="CM280" s="921"/>
      <c r="CN280" s="921"/>
      <c r="CO280" s="921"/>
      <c r="CP280" s="620"/>
      <c r="CQ280" s="528"/>
      <c r="CR280" s="528"/>
      <c r="CS280" s="528"/>
      <c r="CT280" s="529"/>
      <c r="CU280" s="529"/>
      <c r="CV280" s="529"/>
      <c r="CW280" s="529"/>
      <c r="CX280" s="529"/>
      <c r="CY280" s="529"/>
      <c r="CZ280" s="529"/>
      <c r="DA280" s="529"/>
      <c r="DB280" s="529"/>
      <c r="DC280" s="529"/>
      <c r="DD280" s="529"/>
      <c r="DE280" s="529"/>
      <c r="DF280" s="529"/>
      <c r="DG280" s="529"/>
      <c r="DH280" s="529"/>
      <c r="DI280" s="529"/>
      <c r="DJ280" s="529"/>
      <c r="DK280" s="529"/>
      <c r="DL280" s="529"/>
      <c r="DM280" s="529"/>
      <c r="DN280" s="529"/>
      <c r="DO280" s="624"/>
      <c r="DP280" s="624"/>
      <c r="DQ280" s="1306"/>
      <c r="DR280" s="1306"/>
      <c r="DS280" s="1306"/>
      <c r="DT280" s="1306"/>
      <c r="DU280" s="1306"/>
      <c r="DV280" s="1306"/>
      <c r="DW280" s="1306"/>
      <c r="DX280" s="1306"/>
      <c r="DY280" s="1306"/>
      <c r="DZ280" s="1306"/>
      <c r="EA280" s="1306"/>
      <c r="EB280" s="1306"/>
      <c r="EC280" s="1306"/>
      <c r="ED280" s="1306"/>
      <c r="EE280" s="1306"/>
      <c r="EF280" s="1306"/>
      <c r="EG280" s="1306"/>
      <c r="EH280" s="1306"/>
      <c r="EI280" s="1306"/>
      <c r="EJ280" s="1306"/>
      <c r="EK280" s="1306"/>
      <c r="EL280" s="1306"/>
      <c r="EM280" s="1306"/>
      <c r="EN280" s="1306"/>
      <c r="EO280" s="1306"/>
      <c r="EP280" s="1306"/>
      <c r="EQ280" s="1306"/>
      <c r="ER280" s="1306"/>
      <c r="ES280" s="1306"/>
      <c r="ET280" s="1306"/>
      <c r="EU280" s="1306"/>
      <c r="EV280" s="1306"/>
      <c r="EW280" s="1306"/>
      <c r="EX280" s="1306"/>
      <c r="EY280" s="1306"/>
      <c r="EZ280" s="1306"/>
      <c r="FA280" s="1306"/>
      <c r="FB280" s="1306"/>
      <c r="FC280" s="1306"/>
      <c r="FD280" s="582"/>
      <c r="FE280" s="582"/>
      <c r="FF280" s="582"/>
      <c r="FG280" s="920"/>
      <c r="FH280" s="920"/>
      <c r="FI280" s="920"/>
      <c r="FJ280" s="920"/>
      <c r="FK280" s="920"/>
      <c r="FL280" s="920"/>
      <c r="FM280" s="920"/>
      <c r="FN280" s="920"/>
      <c r="FO280" s="920"/>
      <c r="FP280" s="529"/>
      <c r="FQ280" s="529"/>
      <c r="FR280" s="529"/>
      <c r="FS280" s="529"/>
      <c r="FT280" s="529"/>
      <c r="FU280" s="529"/>
      <c r="FV280" s="529"/>
      <c r="FW280" s="529"/>
      <c r="FX280" s="529"/>
      <c r="FY280" s="529"/>
      <c r="FZ280" s="529"/>
      <c r="GA280" s="529"/>
      <c r="GB280" s="529"/>
      <c r="GC280" s="529"/>
      <c r="GD280" s="529"/>
      <c r="GE280" s="529"/>
      <c r="GF280" s="529"/>
      <c r="GG280" s="529"/>
      <c r="GH280" s="529"/>
      <c r="GI280" s="529"/>
      <c r="GJ280" s="529"/>
      <c r="GK280" s="615"/>
    </row>
    <row r="281" spans="1:193" s="574" customFormat="1" ht="15.75" hidden="1">
      <c r="A281" s="543"/>
      <c r="B281" s="584"/>
      <c r="C281" s="545"/>
      <c r="D281" s="545"/>
      <c r="E281" s="622"/>
      <c r="F281" s="910"/>
      <c r="G281" s="910"/>
      <c r="H281" s="910"/>
      <c r="I281" s="910"/>
      <c r="J281" s="910"/>
      <c r="K281" s="910"/>
      <c r="L281" s="910"/>
      <c r="M281" s="910"/>
      <c r="N281" s="910"/>
      <c r="O281" s="910"/>
      <c r="P281" s="910"/>
      <c r="Q281" s="910"/>
      <c r="R281" s="910"/>
      <c r="S281" s="910"/>
      <c r="T281" s="910"/>
      <c r="U281" s="910"/>
      <c r="V281" s="910"/>
      <c r="W281" s="910"/>
      <c r="X281" s="910"/>
      <c r="Y281" s="910"/>
      <c r="Z281" s="910"/>
      <c r="AA281" s="910"/>
      <c r="AB281" s="910"/>
      <c r="AC281" s="910"/>
      <c r="AD281" s="910"/>
      <c r="AE281" s="910"/>
      <c r="AF281" s="910"/>
      <c r="AG281" s="910"/>
      <c r="AH281" s="910"/>
      <c r="AI281" s="910"/>
      <c r="AJ281" s="910"/>
      <c r="AK281" s="910"/>
      <c r="AL281" s="910"/>
      <c r="AM281" s="910"/>
      <c r="AN281" s="910"/>
      <c r="AO281" s="910"/>
      <c r="AP281" s="910"/>
      <c r="AQ281" s="910"/>
      <c r="AR281" s="910"/>
      <c r="AS281" s="910"/>
      <c r="AT281" s="621"/>
      <c r="AU281" s="621"/>
      <c r="AV281" s="621"/>
      <c r="AW281" s="621"/>
      <c r="AX281" s="621"/>
      <c r="AY281" s="621"/>
      <c r="AZ281" s="617"/>
      <c r="BA281" s="617"/>
      <c r="BB281" s="618"/>
      <c r="BC281" s="618"/>
      <c r="BD281" s="618"/>
      <c r="BE281" s="618"/>
      <c r="BF281" s="618"/>
      <c r="BG281" s="921"/>
      <c r="BH281" s="921"/>
      <c r="BI281" s="921"/>
      <c r="BJ281" s="921"/>
      <c r="BK281" s="921"/>
      <c r="BL281" s="921"/>
      <c r="BM281" s="921"/>
      <c r="BN281" s="921"/>
      <c r="BO281" s="921"/>
      <c r="BP281" s="591"/>
      <c r="BQ281" s="591"/>
      <c r="BR281" s="591"/>
      <c r="BS281" s="591"/>
      <c r="BT281" s="921"/>
      <c r="BU281" s="921"/>
      <c r="BV281" s="921"/>
      <c r="BW281" s="921"/>
      <c r="BX281" s="921"/>
      <c r="BY281" s="921"/>
      <c r="BZ281" s="921"/>
      <c r="CA281" s="921"/>
      <c r="CB281" s="921"/>
      <c r="CC281" s="591"/>
      <c r="CD281" s="591"/>
      <c r="CE281" s="591"/>
      <c r="CF281" s="591"/>
      <c r="CG281" s="1008"/>
      <c r="CH281" s="1008"/>
      <c r="CI281" s="1008"/>
      <c r="CJ281" s="1008"/>
      <c r="CK281" s="1008"/>
      <c r="CL281" s="1008"/>
      <c r="CM281" s="1008"/>
      <c r="CN281" s="1008"/>
      <c r="CO281" s="1008"/>
      <c r="CP281" s="627"/>
      <c r="CQ281" s="528"/>
      <c r="CR281" s="528"/>
      <c r="CS281" s="528"/>
      <c r="CT281" s="529"/>
      <c r="CU281" s="529"/>
      <c r="CV281" s="529"/>
      <c r="CW281" s="529"/>
      <c r="CX281" s="529"/>
      <c r="CY281" s="529"/>
      <c r="CZ281" s="529"/>
      <c r="DA281" s="529"/>
      <c r="DB281" s="529"/>
      <c r="DC281" s="529"/>
      <c r="DD281" s="529"/>
      <c r="DE281" s="529"/>
      <c r="DF281" s="529"/>
      <c r="DG281" s="529"/>
      <c r="DH281" s="529"/>
      <c r="DI281" s="529"/>
      <c r="DJ281" s="529"/>
      <c r="DK281" s="529"/>
      <c r="DL281" s="529"/>
      <c r="DM281" s="529"/>
      <c r="DN281" s="529"/>
      <c r="DO281" s="624"/>
      <c r="DP281" s="624"/>
      <c r="DQ281" s="529"/>
      <c r="DR281" s="529"/>
      <c r="DS281" s="529"/>
      <c r="DT281" s="529"/>
      <c r="DU281" s="529"/>
      <c r="DV281" s="529"/>
      <c r="DW281" s="529"/>
      <c r="DX281" s="529"/>
      <c r="DY281" s="529"/>
      <c r="DZ281" s="529"/>
      <c r="EA281" s="529"/>
      <c r="EB281" s="529"/>
      <c r="EC281" s="529"/>
      <c r="ED281" s="529"/>
      <c r="EE281" s="529"/>
      <c r="EF281" s="529"/>
      <c r="EG281" s="529"/>
      <c r="EH281" s="529"/>
      <c r="EI281" s="571"/>
      <c r="EJ281" s="571"/>
      <c r="EK281" s="571"/>
      <c r="EL281" s="571"/>
      <c r="EM281" s="571"/>
      <c r="EN281" s="571"/>
      <c r="EO281" s="555"/>
      <c r="EP281" s="555"/>
      <c r="EQ281" s="555"/>
      <c r="ER281" s="582"/>
      <c r="ES281" s="582"/>
      <c r="ET281" s="920"/>
      <c r="EU281" s="920"/>
      <c r="EV281" s="920"/>
      <c r="EW281" s="920"/>
      <c r="EX281" s="920"/>
      <c r="EY281" s="920"/>
      <c r="EZ281" s="920"/>
      <c r="FA281" s="920"/>
      <c r="FB281" s="920"/>
      <c r="FC281" s="582"/>
      <c r="FD281" s="582"/>
      <c r="FE281" s="582"/>
      <c r="FF281" s="582"/>
      <c r="FG281" s="920"/>
      <c r="FH281" s="920"/>
      <c r="FI281" s="920"/>
      <c r="FJ281" s="920"/>
      <c r="FK281" s="920"/>
      <c r="FL281" s="920"/>
      <c r="FM281" s="920"/>
      <c r="FN281" s="920"/>
      <c r="FO281" s="920"/>
      <c r="FP281" s="555"/>
      <c r="FQ281" s="555"/>
      <c r="FR281" s="555"/>
      <c r="FS281" s="555"/>
      <c r="FT281" s="555"/>
      <c r="FU281" s="555"/>
      <c r="FV281" s="529"/>
      <c r="FW281" s="529"/>
      <c r="FX281" s="529"/>
      <c r="FY281" s="529"/>
      <c r="FZ281" s="529"/>
      <c r="GA281" s="572"/>
      <c r="GB281" s="572"/>
      <c r="GC281" s="559"/>
      <c r="GD281" s="560"/>
      <c r="GE281" s="529"/>
      <c r="GF281" s="529"/>
      <c r="GG281" s="529"/>
      <c r="GH281" s="529"/>
      <c r="GI281" s="529"/>
      <c r="GJ281" s="529"/>
      <c r="GK281" s="573"/>
    </row>
    <row r="282" spans="1:193" s="574" customFormat="1" ht="15.75" hidden="1">
      <c r="A282" s="543"/>
      <c r="B282" s="584"/>
      <c r="C282" s="545"/>
      <c r="D282" s="545"/>
      <c r="E282" s="909" t="s">
        <v>137</v>
      </c>
      <c r="F282" s="910"/>
      <c r="G282" s="910"/>
      <c r="H282" s="910"/>
      <c r="I282" s="910"/>
      <c r="J282" s="910"/>
      <c r="K282" s="910"/>
      <c r="L282" s="910"/>
      <c r="M282" s="910"/>
      <c r="N282" s="910"/>
      <c r="O282" s="910"/>
      <c r="P282" s="910"/>
      <c r="Q282" s="910"/>
      <c r="R282" s="910"/>
      <c r="S282" s="910"/>
      <c r="T282" s="910"/>
      <c r="U282" s="910"/>
      <c r="V282" s="910"/>
      <c r="W282" s="910"/>
      <c r="X282" s="910"/>
      <c r="Y282" s="910"/>
      <c r="Z282" s="910"/>
      <c r="AA282" s="910"/>
      <c r="AB282" s="910"/>
      <c r="AC282" s="910"/>
      <c r="AD282" s="910"/>
      <c r="AE282" s="910"/>
      <c r="AF282" s="910"/>
      <c r="AG282" s="910"/>
      <c r="AH282" s="910"/>
      <c r="AI282" s="910"/>
      <c r="AJ282" s="910"/>
      <c r="AK282" s="910"/>
      <c r="AL282" s="910"/>
      <c r="AM282" s="910"/>
      <c r="AN282" s="910"/>
      <c r="AO282" s="910"/>
      <c r="AP282" s="910"/>
      <c r="AQ282" s="910"/>
      <c r="AR282" s="910"/>
      <c r="AS282" s="910"/>
      <c r="AT282" s="621"/>
      <c r="AU282" s="621"/>
      <c r="AV282" s="621"/>
      <c r="AW282" s="621"/>
      <c r="AX282" s="621"/>
      <c r="AY282" s="621"/>
      <c r="AZ282" s="617"/>
      <c r="BA282" s="617"/>
      <c r="BB282" s="618"/>
      <c r="BC282" s="618"/>
      <c r="BD282" s="618"/>
      <c r="BE282" s="618"/>
      <c r="BF282" s="618"/>
      <c r="BG282" s="921"/>
      <c r="BH282" s="921"/>
      <c r="BI282" s="921"/>
      <c r="BJ282" s="921"/>
      <c r="BK282" s="921"/>
      <c r="BL282" s="921"/>
      <c r="BM282" s="921"/>
      <c r="BN282" s="921"/>
      <c r="BO282" s="921"/>
      <c r="BP282" s="591"/>
      <c r="BQ282" s="591"/>
      <c r="BR282" s="591"/>
      <c r="BS282" s="591"/>
      <c r="BT282" s="921">
        <f>BT246</f>
        <v>6000</v>
      </c>
      <c r="BU282" s="921"/>
      <c r="BV282" s="921"/>
      <c r="BW282" s="921"/>
      <c r="BX282" s="921"/>
      <c r="BY282" s="921"/>
      <c r="BZ282" s="921"/>
      <c r="CA282" s="921"/>
      <c r="CB282" s="921"/>
      <c r="CC282" s="591"/>
      <c r="CD282" s="591"/>
      <c r="CE282" s="591"/>
      <c r="CF282" s="591"/>
      <c r="CG282" s="921"/>
      <c r="CH282" s="921"/>
      <c r="CI282" s="921"/>
      <c r="CJ282" s="921"/>
      <c r="CK282" s="921"/>
      <c r="CL282" s="921"/>
      <c r="CM282" s="921"/>
      <c r="CN282" s="921"/>
      <c r="CO282" s="921"/>
      <c r="CP282" s="620"/>
      <c r="CQ282" s="528"/>
      <c r="CR282" s="528"/>
      <c r="CS282" s="528"/>
      <c r="CT282" s="529"/>
      <c r="CU282" s="529"/>
      <c r="CV282" s="529"/>
      <c r="CW282" s="529"/>
      <c r="CX282" s="529"/>
      <c r="CY282" s="529"/>
      <c r="CZ282" s="529"/>
      <c r="DA282" s="529"/>
      <c r="DB282" s="529"/>
      <c r="DC282" s="529"/>
      <c r="DD282" s="529"/>
      <c r="DE282" s="529"/>
      <c r="DF282" s="529"/>
      <c r="DG282" s="529"/>
      <c r="DH282" s="529"/>
      <c r="DI282" s="529"/>
      <c r="DJ282" s="529"/>
      <c r="DK282" s="529"/>
      <c r="DL282" s="529"/>
      <c r="DM282" s="529"/>
      <c r="DN282" s="529"/>
      <c r="DO282" s="529"/>
      <c r="DP282" s="529"/>
      <c r="DQ282" s="529"/>
      <c r="DR282" s="529"/>
      <c r="DS282" s="529"/>
      <c r="DT282" s="529"/>
      <c r="DU282" s="529"/>
      <c r="DV282" s="529"/>
      <c r="DW282" s="529"/>
      <c r="DX282" s="529"/>
      <c r="DY282" s="529"/>
      <c r="DZ282" s="529"/>
      <c r="EA282" s="529"/>
      <c r="EB282" s="529"/>
      <c r="EC282" s="529"/>
      <c r="ED282" s="529"/>
      <c r="EE282" s="529"/>
      <c r="EF282" s="529"/>
      <c r="EG282" s="529"/>
      <c r="EH282" s="529"/>
      <c r="EI282" s="529"/>
      <c r="EJ282" s="529"/>
      <c r="EK282" s="529"/>
      <c r="EL282" s="529"/>
      <c r="EM282" s="529"/>
      <c r="EN282" s="529"/>
      <c r="EO282" s="529"/>
      <c r="EP282" s="529"/>
      <c r="EQ282" s="529"/>
      <c r="ER282" s="529"/>
      <c r="ES282" s="529"/>
      <c r="ET282" s="529"/>
      <c r="EU282" s="529"/>
      <c r="EV282" s="529"/>
      <c r="EW282" s="529"/>
      <c r="EX282" s="529"/>
      <c r="EY282" s="529"/>
      <c r="EZ282" s="529"/>
      <c r="FA282" s="529"/>
      <c r="FB282" s="529"/>
      <c r="FC282" s="628"/>
      <c r="FD282" s="628"/>
      <c r="FE282" s="628"/>
      <c r="FF282" s="628"/>
      <c r="FG282" s="920"/>
      <c r="FH282" s="920"/>
      <c r="FI282" s="920"/>
      <c r="FJ282" s="920"/>
      <c r="FK282" s="920"/>
      <c r="FL282" s="920"/>
      <c r="FM282" s="920"/>
      <c r="FN282" s="920"/>
      <c r="FO282" s="920"/>
      <c r="FP282" s="555"/>
      <c r="FQ282" s="555"/>
      <c r="FR282" s="555"/>
      <c r="FS282" s="555"/>
      <c r="FT282" s="555"/>
      <c r="FU282" s="555"/>
      <c r="FV282" s="529"/>
      <c r="FW282" s="529"/>
      <c r="FX282" s="529"/>
      <c r="FY282" s="529"/>
      <c r="FZ282" s="529"/>
      <c r="GA282" s="572"/>
      <c r="GB282" s="572"/>
      <c r="GC282" s="559"/>
      <c r="GD282" s="560"/>
      <c r="GE282" s="529"/>
      <c r="GF282" s="529"/>
      <c r="GG282" s="529"/>
      <c r="GH282" s="529"/>
      <c r="GI282" s="529"/>
      <c r="GJ282" s="529"/>
      <c r="GK282" s="573"/>
    </row>
    <row r="283" spans="1:193" s="574" customFormat="1" ht="15.75" hidden="1">
      <c r="A283" s="543"/>
      <c r="B283" s="584"/>
      <c r="C283" s="545"/>
      <c r="D283" s="545"/>
      <c r="E283" s="909" t="s">
        <v>138</v>
      </c>
      <c r="F283" s="910"/>
      <c r="G283" s="910"/>
      <c r="H283" s="910"/>
      <c r="I283" s="910"/>
      <c r="J283" s="910"/>
      <c r="K283" s="910"/>
      <c r="L283" s="910"/>
      <c r="M283" s="910"/>
      <c r="N283" s="910"/>
      <c r="O283" s="910"/>
      <c r="P283" s="910"/>
      <c r="Q283" s="910"/>
      <c r="R283" s="910"/>
      <c r="S283" s="910"/>
      <c r="T283" s="910"/>
      <c r="U283" s="910"/>
      <c r="V283" s="910"/>
      <c r="W283" s="910"/>
      <c r="X283" s="910"/>
      <c r="Y283" s="910"/>
      <c r="Z283" s="910"/>
      <c r="AA283" s="910"/>
      <c r="AB283" s="910"/>
      <c r="AC283" s="910"/>
      <c r="AD283" s="910"/>
      <c r="AE283" s="910"/>
      <c r="AF283" s="910"/>
      <c r="AG283" s="910"/>
      <c r="AH283" s="910"/>
      <c r="AI283" s="910"/>
      <c r="AJ283" s="910"/>
      <c r="AK283" s="910"/>
      <c r="AL283" s="910"/>
      <c r="AM283" s="910"/>
      <c r="AN283" s="910"/>
      <c r="AO283" s="910"/>
      <c r="AP283" s="910"/>
      <c r="AQ283" s="910"/>
      <c r="AR283" s="910"/>
      <c r="AS283" s="910"/>
      <c r="AT283" s="910"/>
      <c r="AU283" s="910"/>
      <c r="AV283" s="910"/>
      <c r="AW283" s="910"/>
      <c r="AX283" s="910"/>
      <c r="AY283" s="910"/>
      <c r="AZ283" s="910"/>
      <c r="BA283" s="910"/>
      <c r="BB283" s="910"/>
      <c r="BC283" s="910"/>
      <c r="BD283" s="910"/>
      <c r="BE283" s="910"/>
      <c r="BF283" s="618"/>
      <c r="BG283" s="921"/>
      <c r="BH283" s="921"/>
      <c r="BI283" s="921"/>
      <c r="BJ283" s="921"/>
      <c r="BK283" s="921"/>
      <c r="BL283" s="921"/>
      <c r="BM283" s="921"/>
      <c r="BN283" s="921"/>
      <c r="BO283" s="921"/>
      <c r="BP283" s="591"/>
      <c r="BQ283" s="591"/>
      <c r="BR283" s="591"/>
      <c r="BS283" s="591"/>
      <c r="BT283" s="921">
        <f>CG280</f>
        <v>366.66666666666606</v>
      </c>
      <c r="BU283" s="921"/>
      <c r="BV283" s="921"/>
      <c r="BW283" s="921"/>
      <c r="BX283" s="921"/>
      <c r="BY283" s="921"/>
      <c r="BZ283" s="921"/>
      <c r="CA283" s="921"/>
      <c r="CB283" s="921"/>
      <c r="CC283" s="591"/>
      <c r="CD283" s="591"/>
      <c r="CE283" s="591"/>
      <c r="CF283" s="591"/>
      <c r="CG283" s="921"/>
      <c r="CH283" s="921"/>
      <c r="CI283" s="921"/>
      <c r="CJ283" s="921"/>
      <c r="CK283" s="921"/>
      <c r="CL283" s="921"/>
      <c r="CM283" s="921"/>
      <c r="CN283" s="921"/>
      <c r="CO283" s="921"/>
      <c r="CP283" s="620"/>
      <c r="CQ283" s="528"/>
      <c r="CR283" s="528"/>
      <c r="CS283" s="528"/>
      <c r="CT283" s="529"/>
      <c r="CU283" s="529"/>
      <c r="CV283" s="529"/>
      <c r="CW283" s="529"/>
      <c r="CX283" s="529"/>
      <c r="CY283" s="529"/>
      <c r="CZ283" s="529"/>
      <c r="DA283" s="529"/>
      <c r="DB283" s="529"/>
      <c r="DC283" s="529"/>
      <c r="DD283" s="529"/>
      <c r="DE283" s="529"/>
      <c r="DF283" s="529"/>
      <c r="DG283" s="529"/>
      <c r="DH283" s="529"/>
      <c r="DI283" s="529"/>
      <c r="DJ283" s="529"/>
      <c r="DK283" s="529"/>
      <c r="DL283" s="529"/>
      <c r="DM283" s="529"/>
      <c r="DN283" s="529"/>
      <c r="DO283" s="1311"/>
      <c r="DP283" s="1311"/>
      <c r="DQ283" s="1311"/>
      <c r="DR283" s="1311"/>
      <c r="DS283" s="1311"/>
      <c r="DT283" s="1311"/>
      <c r="DU283" s="1311"/>
      <c r="DV283" s="1311"/>
      <c r="DW283" s="1311"/>
      <c r="DX283" s="1311"/>
      <c r="DY283" s="529"/>
      <c r="DZ283" s="1306"/>
      <c r="EA283" s="1306"/>
      <c r="EB283" s="1306"/>
      <c r="EC283" s="1306"/>
      <c r="ED283" s="1306"/>
      <c r="EE283" s="1306"/>
      <c r="EF283" s="1306"/>
      <c r="EG283" s="1306"/>
      <c r="EH283" s="1306"/>
      <c r="EI283" s="1306"/>
      <c r="EJ283" s="1306"/>
      <c r="EK283" s="1306"/>
      <c r="EL283" s="1306"/>
      <c r="EM283" s="1306"/>
      <c r="EN283" s="1306"/>
      <c r="EO283" s="1306"/>
      <c r="EP283" s="1306"/>
      <c r="EQ283" s="1306"/>
      <c r="ER283" s="1306"/>
      <c r="ES283" s="1306"/>
      <c r="ET283" s="1306"/>
      <c r="EU283" s="1306"/>
      <c r="EV283" s="1306"/>
      <c r="EW283" s="1306"/>
      <c r="EX283" s="1306"/>
      <c r="EY283" s="1306"/>
      <c r="EZ283" s="1306"/>
      <c r="FA283" s="1306"/>
      <c r="FB283" s="1306"/>
      <c r="FC283" s="1306"/>
      <c r="FD283" s="1306"/>
      <c r="FE283" s="582"/>
      <c r="FF283" s="582"/>
      <c r="FG283" s="920"/>
      <c r="FH283" s="920"/>
      <c r="FI283" s="920"/>
      <c r="FJ283" s="920"/>
      <c r="FK283" s="920"/>
      <c r="FL283" s="920"/>
      <c r="FM283" s="920"/>
      <c r="FN283" s="920"/>
      <c r="FO283" s="920"/>
      <c r="FP283" s="555"/>
      <c r="FQ283" s="555"/>
      <c r="FR283" s="555"/>
      <c r="FS283" s="555"/>
      <c r="FT283" s="555"/>
      <c r="FU283" s="555"/>
      <c r="FV283" s="529"/>
      <c r="FW283" s="529"/>
      <c r="FX283" s="529"/>
      <c r="FY283" s="529"/>
      <c r="FZ283" s="529"/>
      <c r="GA283" s="572"/>
      <c r="GB283" s="572"/>
      <c r="GC283" s="559"/>
      <c r="GD283" s="560"/>
      <c r="GE283" s="529"/>
      <c r="GF283" s="529"/>
      <c r="GG283" s="529"/>
      <c r="GH283" s="529"/>
      <c r="GI283" s="529"/>
      <c r="GJ283" s="529"/>
      <c r="GK283" s="573"/>
    </row>
    <row r="284" spans="1:193" s="574" customFormat="1" ht="15.75" hidden="1">
      <c r="A284" s="543"/>
      <c r="B284" s="584"/>
      <c r="C284" s="545"/>
      <c r="D284" s="545"/>
      <c r="E284" s="909" t="s">
        <v>139</v>
      </c>
      <c r="F284" s="910"/>
      <c r="G284" s="910"/>
      <c r="H284" s="910"/>
      <c r="I284" s="910"/>
      <c r="J284" s="910"/>
      <c r="K284" s="910"/>
      <c r="L284" s="910"/>
      <c r="M284" s="910"/>
      <c r="N284" s="910"/>
      <c r="O284" s="910"/>
      <c r="P284" s="910"/>
      <c r="Q284" s="910"/>
      <c r="R284" s="910"/>
      <c r="S284" s="910"/>
      <c r="T284" s="910"/>
      <c r="U284" s="910"/>
      <c r="V284" s="910"/>
      <c r="W284" s="910"/>
      <c r="X284" s="910"/>
      <c r="Y284" s="910"/>
      <c r="Z284" s="910"/>
      <c r="AA284" s="910"/>
      <c r="AB284" s="910"/>
      <c r="AC284" s="910"/>
      <c r="AD284" s="910"/>
      <c r="AE284" s="910"/>
      <c r="AF284" s="910"/>
      <c r="AG284" s="910"/>
      <c r="AH284" s="910"/>
      <c r="AI284" s="910"/>
      <c r="AJ284" s="910"/>
      <c r="AK284" s="910"/>
      <c r="AL284" s="910"/>
      <c r="AM284" s="910"/>
      <c r="AN284" s="910"/>
      <c r="AO284" s="910"/>
      <c r="AP284" s="910"/>
      <c r="AQ284" s="910"/>
      <c r="AR284" s="910"/>
      <c r="AS284" s="910"/>
      <c r="AT284" s="621"/>
      <c r="AU284" s="621"/>
      <c r="AV284" s="621"/>
      <c r="AW284" s="621"/>
      <c r="AX284" s="621"/>
      <c r="AY284" s="621"/>
      <c r="AZ284" s="617"/>
      <c r="BA284" s="617"/>
      <c r="BB284" s="618"/>
      <c r="BC284" s="618"/>
      <c r="BD284" s="618"/>
      <c r="BE284" s="618"/>
      <c r="BF284" s="618"/>
      <c r="BG284" s="921"/>
      <c r="BH284" s="921"/>
      <c r="BI284" s="921"/>
      <c r="BJ284" s="921"/>
      <c r="BK284" s="921"/>
      <c r="BL284" s="921"/>
      <c r="BM284" s="921"/>
      <c r="BN284" s="921"/>
      <c r="BO284" s="921"/>
      <c r="BP284" s="591"/>
      <c r="BQ284" s="591"/>
      <c r="BR284" s="591"/>
      <c r="BS284" s="591"/>
      <c r="BT284" s="921">
        <f>SUM(BT282:CB283)</f>
        <v>6366.666666666666</v>
      </c>
      <c r="BU284" s="921"/>
      <c r="BV284" s="921"/>
      <c r="BW284" s="921"/>
      <c r="BX284" s="921"/>
      <c r="BY284" s="921"/>
      <c r="BZ284" s="921"/>
      <c r="CA284" s="921"/>
      <c r="CB284" s="921"/>
      <c r="CC284" s="591"/>
      <c r="CD284" s="591"/>
      <c r="CE284" s="591"/>
      <c r="CF284" s="591"/>
      <c r="CG284" s="921"/>
      <c r="CH284" s="921"/>
      <c r="CI284" s="921"/>
      <c r="CJ284" s="921"/>
      <c r="CK284" s="921"/>
      <c r="CL284" s="921"/>
      <c r="CM284" s="921"/>
      <c r="CN284" s="921"/>
      <c r="CO284" s="921"/>
      <c r="CP284" s="620"/>
      <c r="CQ284" s="528"/>
      <c r="CR284" s="528"/>
      <c r="CS284" s="528"/>
      <c r="CT284" s="529"/>
      <c r="CU284" s="529"/>
      <c r="CV284" s="529"/>
      <c r="CW284" s="529"/>
      <c r="CX284" s="529"/>
      <c r="CY284" s="529"/>
      <c r="CZ284" s="529"/>
      <c r="DA284" s="529"/>
      <c r="DB284" s="529"/>
      <c r="DC284" s="529"/>
      <c r="DD284" s="529"/>
      <c r="DE284" s="529"/>
      <c r="DF284" s="529"/>
      <c r="DG284" s="529"/>
      <c r="DH284" s="529"/>
      <c r="DI284" s="529"/>
      <c r="DJ284" s="529"/>
      <c r="DK284" s="529"/>
      <c r="DL284" s="529"/>
      <c r="DM284" s="529"/>
      <c r="DN284" s="529"/>
      <c r="DO284" s="1305"/>
      <c r="DP284" s="1305"/>
      <c r="DQ284" s="1305"/>
      <c r="DR284" s="1305"/>
      <c r="DS284" s="1305"/>
      <c r="DT284" s="1305"/>
      <c r="DU284" s="1305"/>
      <c r="DV284" s="1305"/>
      <c r="DW284" s="1305"/>
      <c r="DX284" s="1305"/>
      <c r="DY284" s="529"/>
      <c r="DZ284" s="1306"/>
      <c r="EA284" s="1306"/>
      <c r="EB284" s="1306"/>
      <c r="EC284" s="1306"/>
      <c r="ED284" s="1306"/>
      <c r="EE284" s="1306"/>
      <c r="EF284" s="1306"/>
      <c r="EG284" s="1306"/>
      <c r="EH284" s="1306"/>
      <c r="EI284" s="1306"/>
      <c r="EJ284" s="1306"/>
      <c r="EK284" s="1306"/>
      <c r="EL284" s="1306"/>
      <c r="EM284" s="1306"/>
      <c r="EN284" s="1306"/>
      <c r="EO284" s="1306"/>
      <c r="EP284" s="1306"/>
      <c r="EQ284" s="1306"/>
      <c r="ER284" s="1306"/>
      <c r="ES284" s="1306"/>
      <c r="ET284" s="1306"/>
      <c r="EU284" s="1306"/>
      <c r="EV284" s="1306"/>
      <c r="EW284" s="1306"/>
      <c r="EX284" s="1306"/>
      <c r="EY284" s="1306"/>
      <c r="EZ284" s="1306"/>
      <c r="FA284" s="1306"/>
      <c r="FB284" s="1306"/>
      <c r="FC284" s="1306"/>
      <c r="FD284" s="1306"/>
      <c r="FE284" s="629"/>
      <c r="FF284" s="629"/>
      <c r="FG284" s="629"/>
      <c r="FH284" s="629"/>
      <c r="FI284" s="629"/>
      <c r="FJ284" s="629"/>
      <c r="FK284" s="629"/>
      <c r="FL284" s="629"/>
      <c r="FM284" s="629"/>
      <c r="FN284" s="629"/>
      <c r="FO284" s="629"/>
      <c r="FP284" s="555"/>
      <c r="FQ284" s="555"/>
      <c r="FR284" s="555"/>
      <c r="FS284" s="555"/>
      <c r="FT284" s="555"/>
      <c r="FU284" s="555"/>
      <c r="FV284" s="529"/>
      <c r="FW284" s="529"/>
      <c r="FX284" s="529"/>
      <c r="FY284" s="529"/>
      <c r="FZ284" s="529"/>
      <c r="GA284" s="572"/>
      <c r="GB284" s="572"/>
      <c r="GC284" s="559"/>
      <c r="GD284" s="560"/>
      <c r="GE284" s="529"/>
      <c r="GF284" s="529"/>
      <c r="GG284" s="529"/>
      <c r="GH284" s="529"/>
      <c r="GI284" s="529"/>
      <c r="GJ284" s="529"/>
      <c r="GK284" s="573"/>
    </row>
    <row r="285" spans="1:193" s="574" customFormat="1" ht="15.75" hidden="1">
      <c r="A285" s="543"/>
      <c r="B285" s="584"/>
      <c r="C285" s="545"/>
      <c r="D285" s="545"/>
      <c r="E285" s="909" t="s">
        <v>140</v>
      </c>
      <c r="F285" s="910"/>
      <c r="G285" s="910"/>
      <c r="H285" s="910"/>
      <c r="I285" s="910"/>
      <c r="J285" s="910"/>
      <c r="K285" s="910"/>
      <c r="L285" s="910"/>
      <c r="M285" s="910"/>
      <c r="N285" s="910"/>
      <c r="O285" s="910"/>
      <c r="P285" s="910"/>
      <c r="Q285" s="910"/>
      <c r="R285" s="910"/>
      <c r="S285" s="910"/>
      <c r="T285" s="910"/>
      <c r="U285" s="910"/>
      <c r="V285" s="910"/>
      <c r="W285" s="910"/>
      <c r="X285" s="910"/>
      <c r="Y285" s="910"/>
      <c r="Z285" s="910"/>
      <c r="AA285" s="910"/>
      <c r="AB285" s="910"/>
      <c r="AC285" s="910"/>
      <c r="AD285" s="910"/>
      <c r="AE285" s="910"/>
      <c r="AF285" s="910"/>
      <c r="AG285" s="910"/>
      <c r="AH285" s="910"/>
      <c r="AI285" s="910"/>
      <c r="AJ285" s="910"/>
      <c r="AK285" s="910"/>
      <c r="AL285" s="910"/>
      <c r="AM285" s="910"/>
      <c r="AN285" s="910"/>
      <c r="AO285" s="910"/>
      <c r="AP285" s="910"/>
      <c r="AQ285" s="910"/>
      <c r="AR285" s="910"/>
      <c r="AS285" s="910"/>
      <c r="AT285" s="621"/>
      <c r="AU285" s="621"/>
      <c r="AV285" s="621"/>
      <c r="AW285" s="621"/>
      <c r="AX285" s="621"/>
      <c r="AY285" s="621"/>
      <c r="AZ285" s="617"/>
      <c r="BA285" s="617"/>
      <c r="BB285" s="618"/>
      <c r="BC285" s="618"/>
      <c r="BD285" s="618"/>
      <c r="BE285" s="618"/>
      <c r="BF285" s="618"/>
      <c r="BG285" s="921"/>
      <c r="BH285" s="921"/>
      <c r="BI285" s="921"/>
      <c r="BJ285" s="921"/>
      <c r="BK285" s="921"/>
      <c r="BL285" s="921"/>
      <c r="BM285" s="921"/>
      <c r="BN285" s="921"/>
      <c r="BO285" s="921"/>
      <c r="BP285" s="591"/>
      <c r="BQ285" s="591"/>
      <c r="BR285" s="591"/>
      <c r="BS285" s="591"/>
      <c r="BT285" s="1314">
        <f>BT284/BT282</f>
        <v>1.0611111111111111</v>
      </c>
      <c r="BU285" s="1314"/>
      <c r="BV285" s="1314"/>
      <c r="BW285" s="1314"/>
      <c r="BX285" s="1314"/>
      <c r="BY285" s="1314"/>
      <c r="BZ285" s="1314"/>
      <c r="CA285" s="1314"/>
      <c r="CB285" s="1314"/>
      <c r="CC285" s="591"/>
      <c r="CD285" s="591"/>
      <c r="CE285" s="591"/>
      <c r="CF285" s="591"/>
      <c r="CG285" s="921"/>
      <c r="CH285" s="921"/>
      <c r="CI285" s="921"/>
      <c r="CJ285" s="921"/>
      <c r="CK285" s="921"/>
      <c r="CL285" s="921"/>
      <c r="CM285" s="921"/>
      <c r="CN285" s="921"/>
      <c r="CO285" s="921"/>
      <c r="CP285" s="620"/>
      <c r="CQ285" s="528"/>
      <c r="CR285" s="528"/>
      <c r="CS285" s="528"/>
      <c r="CT285" s="529"/>
      <c r="CU285" s="529"/>
      <c r="CV285" s="529"/>
      <c r="CW285" s="529"/>
      <c r="CX285" s="529"/>
      <c r="CY285" s="529"/>
      <c r="CZ285" s="529"/>
      <c r="DA285" s="529"/>
      <c r="DB285" s="529"/>
      <c r="DC285" s="529"/>
      <c r="DD285" s="529"/>
      <c r="DE285" s="529"/>
      <c r="DF285" s="529"/>
      <c r="DG285" s="529"/>
      <c r="DH285" s="529"/>
      <c r="DI285" s="529"/>
      <c r="DJ285" s="529"/>
      <c r="DK285" s="529"/>
      <c r="DL285" s="529"/>
      <c r="DM285" s="529"/>
      <c r="DN285" s="529"/>
      <c r="DO285" s="1311"/>
      <c r="DP285" s="1311"/>
      <c r="DQ285" s="1311"/>
      <c r="DR285" s="1311"/>
      <c r="DS285" s="1311"/>
      <c r="DT285" s="1311"/>
      <c r="DU285" s="1311"/>
      <c r="DV285" s="1311"/>
      <c r="DW285" s="1311"/>
      <c r="DX285" s="1311"/>
      <c r="DY285" s="1286"/>
      <c r="DZ285" s="1286"/>
      <c r="EA285" s="1286"/>
      <c r="EB285" s="1286"/>
      <c r="EC285" s="1286"/>
      <c r="ED285" s="1286"/>
      <c r="EE285" s="1286"/>
      <c r="EF285" s="1286"/>
      <c r="EG285" s="1286"/>
      <c r="EH285" s="1286"/>
      <c r="EI285" s="1286"/>
      <c r="EJ285" s="1286"/>
      <c r="EK285" s="1286"/>
      <c r="EL285" s="1286"/>
      <c r="EM285" s="1286"/>
      <c r="EN285" s="1286"/>
      <c r="EO285" s="1286"/>
      <c r="EP285" s="1286"/>
      <c r="EQ285" s="1286"/>
      <c r="ER285" s="1286"/>
      <c r="ES285" s="1286"/>
      <c r="ET285" s="1286"/>
      <c r="EU285" s="1286"/>
      <c r="EV285" s="1286"/>
      <c r="EW285" s="1286"/>
      <c r="EX285" s="1286"/>
      <c r="EY285" s="1286"/>
      <c r="EZ285" s="1286"/>
      <c r="FA285" s="1286"/>
      <c r="FB285" s="1286"/>
      <c r="FC285" s="1286"/>
      <c r="FD285" s="1286"/>
      <c r="FE285" s="1286"/>
      <c r="FF285" s="582"/>
      <c r="FG285" s="920"/>
      <c r="FH285" s="920"/>
      <c r="FI285" s="920"/>
      <c r="FJ285" s="920"/>
      <c r="FK285" s="920"/>
      <c r="FL285" s="920"/>
      <c r="FM285" s="920"/>
      <c r="FN285" s="920"/>
      <c r="FO285" s="920"/>
      <c r="FP285" s="555"/>
      <c r="FQ285" s="555"/>
      <c r="FR285" s="555"/>
      <c r="FS285" s="555"/>
      <c r="FT285" s="555"/>
      <c r="FU285" s="555"/>
      <c r="FV285" s="529"/>
      <c r="FW285" s="529"/>
      <c r="FX285" s="529"/>
      <c r="FY285" s="529"/>
      <c r="FZ285" s="529"/>
      <c r="GA285" s="572"/>
      <c r="GB285" s="572"/>
      <c r="GC285" s="559"/>
      <c r="GD285" s="560"/>
      <c r="GE285" s="529"/>
      <c r="GF285" s="529"/>
      <c r="GG285" s="529"/>
      <c r="GH285" s="529"/>
      <c r="GI285" s="529"/>
      <c r="GJ285" s="529"/>
      <c r="GK285" s="573"/>
    </row>
    <row r="286" spans="1:193" s="574" customFormat="1" ht="15.75" hidden="1">
      <c r="A286" s="543"/>
      <c r="B286" s="584"/>
      <c r="C286" s="545"/>
      <c r="D286" s="545"/>
      <c r="E286" s="630"/>
      <c r="F286" s="910"/>
      <c r="G286" s="910"/>
      <c r="H286" s="910"/>
      <c r="I286" s="910"/>
      <c r="J286" s="910"/>
      <c r="K286" s="910"/>
      <c r="L286" s="910"/>
      <c r="M286" s="910"/>
      <c r="N286" s="910"/>
      <c r="O286" s="910"/>
      <c r="P286" s="910"/>
      <c r="Q286" s="910"/>
      <c r="R286" s="910"/>
      <c r="S286" s="910"/>
      <c r="T286" s="910"/>
      <c r="U286" s="910"/>
      <c r="V286" s="910"/>
      <c r="W286" s="910"/>
      <c r="X286" s="910"/>
      <c r="Y286" s="910"/>
      <c r="Z286" s="910"/>
      <c r="AA286" s="910"/>
      <c r="AB286" s="910"/>
      <c r="AC286" s="910"/>
      <c r="AD286" s="910"/>
      <c r="AE286" s="910"/>
      <c r="AF286" s="910"/>
      <c r="AG286" s="910"/>
      <c r="AH286" s="910"/>
      <c r="AI286" s="910"/>
      <c r="AJ286" s="910"/>
      <c r="AK286" s="910"/>
      <c r="AL286" s="910"/>
      <c r="AM286" s="910"/>
      <c r="AN286" s="910"/>
      <c r="AO286" s="910"/>
      <c r="AP286" s="910"/>
      <c r="AQ286" s="910"/>
      <c r="AR286" s="910"/>
      <c r="AS286" s="910"/>
      <c r="AT286" s="617"/>
      <c r="AU286" s="617"/>
      <c r="AV286" s="617"/>
      <c r="AW286" s="617"/>
      <c r="AX286" s="617"/>
      <c r="AY286" s="617"/>
      <c r="AZ286" s="617"/>
      <c r="BA286" s="617"/>
      <c r="BB286" s="618"/>
      <c r="BC286" s="618"/>
      <c r="BD286" s="618"/>
      <c r="BE286" s="618"/>
      <c r="BF286" s="618"/>
      <c r="BG286" s="921"/>
      <c r="BH286" s="921"/>
      <c r="BI286" s="921"/>
      <c r="BJ286" s="921"/>
      <c r="BK286" s="921"/>
      <c r="BL286" s="921"/>
      <c r="BM286" s="921"/>
      <c r="BN286" s="921"/>
      <c r="BO286" s="921"/>
      <c r="BP286" s="591"/>
      <c r="BQ286" s="591"/>
      <c r="BR286" s="591"/>
      <c r="BS286" s="591"/>
      <c r="BT286" s="921"/>
      <c r="BU286" s="921"/>
      <c r="BV286" s="921"/>
      <c r="BW286" s="921"/>
      <c r="BX286" s="921"/>
      <c r="BY286" s="921"/>
      <c r="BZ286" s="921"/>
      <c r="CA286" s="921"/>
      <c r="CB286" s="921"/>
      <c r="CC286" s="591"/>
      <c r="CD286" s="591"/>
      <c r="CE286" s="591"/>
      <c r="CF286" s="591"/>
      <c r="CG286" s="921"/>
      <c r="CH286" s="921"/>
      <c r="CI286" s="921"/>
      <c r="CJ286" s="921"/>
      <c r="CK286" s="921"/>
      <c r="CL286" s="921"/>
      <c r="CM286" s="921"/>
      <c r="CN286" s="921"/>
      <c r="CO286" s="921"/>
      <c r="CP286" s="620"/>
      <c r="CQ286" s="528"/>
      <c r="CR286" s="528"/>
      <c r="CS286" s="528"/>
      <c r="CT286" s="529"/>
      <c r="CU286" s="529"/>
      <c r="CV286" s="529"/>
      <c r="CW286" s="529"/>
      <c r="CX286" s="529"/>
      <c r="CY286" s="529"/>
      <c r="CZ286" s="529"/>
      <c r="DA286" s="529"/>
      <c r="DB286" s="529"/>
      <c r="DC286" s="529"/>
      <c r="DD286" s="529"/>
      <c r="DE286" s="529"/>
      <c r="DF286" s="529"/>
      <c r="DG286" s="529"/>
      <c r="DH286" s="529"/>
      <c r="DI286" s="529"/>
      <c r="DJ286" s="529"/>
      <c r="DK286" s="529"/>
      <c r="DL286" s="529"/>
      <c r="DM286" s="529"/>
      <c r="DN286" s="529"/>
      <c r="DO286" s="1318"/>
      <c r="DP286" s="1318"/>
      <c r="DQ286" s="1318"/>
      <c r="DR286" s="1318"/>
      <c r="DS286" s="1318"/>
      <c r="DT286" s="1318"/>
      <c r="DU286" s="1318"/>
      <c r="DV286" s="1318"/>
      <c r="DW286" s="1318"/>
      <c r="DX286" s="1318"/>
      <c r="DY286" s="1310"/>
      <c r="DZ286" s="1310"/>
      <c r="EA286" s="1310"/>
      <c r="EB286" s="1310"/>
      <c r="EC286" s="1310"/>
      <c r="ED286" s="1310"/>
      <c r="EE286" s="1310"/>
      <c r="EF286" s="1310"/>
      <c r="EG286" s="1310"/>
      <c r="EH286" s="1310"/>
      <c r="EI286" s="1310"/>
      <c r="EJ286" s="1310"/>
      <c r="EK286" s="1310"/>
      <c r="EL286" s="1310"/>
      <c r="EM286" s="1310"/>
      <c r="EN286" s="1310"/>
      <c r="EO286" s="1310"/>
      <c r="EP286" s="1310"/>
      <c r="EQ286" s="1310"/>
      <c r="ER286" s="1310"/>
      <c r="ES286" s="1310"/>
      <c r="ET286" s="1310"/>
      <c r="EU286" s="1310"/>
      <c r="EV286" s="1310"/>
      <c r="EW286" s="1310"/>
      <c r="EX286" s="1310"/>
      <c r="EY286" s="1310"/>
      <c r="EZ286" s="1310"/>
      <c r="FA286" s="1310"/>
      <c r="FB286" s="1310"/>
      <c r="FC286" s="1310"/>
      <c r="FD286" s="1310"/>
      <c r="FE286" s="1310"/>
      <c r="FF286" s="1310"/>
      <c r="FG286" s="1310"/>
      <c r="FH286" s="1310"/>
      <c r="FI286" s="1310"/>
      <c r="FJ286" s="1310"/>
      <c r="FK286" s="1310"/>
      <c r="FL286" s="1310"/>
      <c r="FM286" s="1310"/>
      <c r="FN286" s="1310"/>
      <c r="FO286" s="1310"/>
      <c r="FP286" s="555"/>
      <c r="FQ286" s="555"/>
      <c r="FR286" s="555"/>
      <c r="FS286" s="555"/>
      <c r="FT286" s="555"/>
      <c r="FU286" s="555"/>
      <c r="FV286" s="529"/>
      <c r="FW286" s="529"/>
      <c r="FX286" s="529"/>
      <c r="FY286" s="529"/>
      <c r="FZ286" s="529"/>
      <c r="GA286" s="572"/>
      <c r="GB286" s="572"/>
      <c r="GC286" s="559"/>
      <c r="GD286" s="560"/>
      <c r="GE286" s="529"/>
      <c r="GF286" s="529"/>
      <c r="GG286" s="529"/>
      <c r="GH286" s="529"/>
      <c r="GI286" s="529"/>
      <c r="GJ286" s="529"/>
      <c r="GK286" s="573"/>
    </row>
    <row r="287" spans="1:204" ht="14.25" customHeight="1" hidden="1">
      <c r="A287" s="512"/>
      <c r="B287" s="29"/>
      <c r="C287" s="24"/>
      <c r="D287" s="24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7"/>
      <c r="AV287" s="27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102"/>
      <c r="GJ287" s="102"/>
      <c r="GK287" s="102"/>
      <c r="GL287" s="148"/>
      <c r="GM287" s="230"/>
      <c r="GN287" s="13"/>
      <c r="GO287" s="13"/>
      <c r="GP287" s="13"/>
      <c r="GQ287" s="13"/>
      <c r="GR287" s="13"/>
      <c r="GS287" s="13"/>
      <c r="GT287" s="13"/>
      <c r="GU287" s="13"/>
      <c r="GV287" s="230"/>
    </row>
    <row r="288" spans="1:204" ht="19.5" customHeight="1" hidden="1">
      <c r="A288" s="512"/>
      <c r="B288" s="29"/>
      <c r="C288" s="31"/>
      <c r="D288" s="31"/>
      <c r="E288" s="244" t="s">
        <v>60</v>
      </c>
      <c r="F288" s="245"/>
      <c r="G288" s="246"/>
      <c r="H288" s="246"/>
      <c r="I288" s="246"/>
      <c r="J288" s="246"/>
      <c r="K288" s="246"/>
      <c r="L288" s="24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37"/>
      <c r="AK288" s="37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9"/>
      <c r="AZ288" s="39"/>
      <c r="BA288" s="39"/>
      <c r="BB288" s="39"/>
      <c r="BC288" s="39"/>
      <c r="BD288" s="39"/>
      <c r="BE288" s="39"/>
      <c r="BF288" s="39"/>
      <c r="BG288" s="39"/>
      <c r="BH288" s="400"/>
      <c r="BI288" s="179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152"/>
      <c r="EU288" s="152"/>
      <c r="EV288" s="152"/>
      <c r="EW288" s="152"/>
      <c r="EX288" s="152"/>
      <c r="EY288" s="152"/>
      <c r="EZ288" s="412"/>
      <c r="FA288" s="412"/>
      <c r="FB288" s="412"/>
      <c r="FC288" s="412"/>
      <c r="FD288" s="412"/>
      <c r="FE288" s="412"/>
      <c r="FF288" s="412"/>
      <c r="FG288" s="412"/>
      <c r="FH288" s="412"/>
      <c r="FI288" s="412"/>
      <c r="FJ288" s="412"/>
      <c r="FK288" s="412"/>
      <c r="FL288" s="29"/>
      <c r="FM288" s="29"/>
      <c r="FN288" s="29"/>
      <c r="FO288" s="29"/>
      <c r="FP288" s="29"/>
      <c r="FQ288" s="283"/>
      <c r="FR288" s="283"/>
      <c r="FS288" s="101"/>
      <c r="FT288" s="62"/>
      <c r="FU288" s="29"/>
      <c r="FV288" s="29"/>
      <c r="FW288" s="29"/>
      <c r="FX288" s="29"/>
      <c r="FY288" s="29"/>
      <c r="FZ288" s="29"/>
      <c r="GA288" s="286"/>
      <c r="GB288" s="287"/>
      <c r="GC288" s="115"/>
      <c r="GD288" s="115"/>
      <c r="GE288" s="115"/>
      <c r="GF288" s="115"/>
      <c r="GG288" s="101"/>
      <c r="GH288" s="62"/>
      <c r="GI288" s="105"/>
      <c r="GJ288" s="105"/>
      <c r="GK288" s="105"/>
      <c r="GL288" s="148"/>
      <c r="GM288" s="230"/>
      <c r="GN288" s="13"/>
      <c r="GO288" s="13"/>
      <c r="GP288" s="13"/>
      <c r="GQ288" s="13"/>
      <c r="GR288" s="13"/>
      <c r="GS288" s="13"/>
      <c r="GT288" s="13"/>
      <c r="GU288" s="13"/>
      <c r="GV288" s="230"/>
    </row>
    <row r="289" spans="1:204" ht="15" customHeight="1" hidden="1">
      <c r="A289" s="147"/>
      <c r="B289" s="29"/>
      <c r="C289" s="29"/>
      <c r="D289" s="29"/>
      <c r="E289" s="417"/>
      <c r="F289" s="1021"/>
      <c r="G289" s="1021"/>
      <c r="H289" s="1021"/>
      <c r="I289" s="1021"/>
      <c r="J289" s="1021"/>
      <c r="K289" s="1021"/>
      <c r="L289" s="1021"/>
      <c r="M289" s="1021"/>
      <c r="N289" s="1021"/>
      <c r="O289" s="1021"/>
      <c r="P289" s="1021"/>
      <c r="Q289" s="1021"/>
      <c r="R289" s="1021"/>
      <c r="S289" s="1021"/>
      <c r="T289" s="1021"/>
      <c r="U289" s="1021"/>
      <c r="V289" s="1021"/>
      <c r="W289" s="1021"/>
      <c r="X289" s="1021"/>
      <c r="Y289" s="1021"/>
      <c r="Z289" s="1021"/>
      <c r="AA289" s="1021"/>
      <c r="AB289" s="1021"/>
      <c r="AC289" s="1021"/>
      <c r="AD289" s="1021"/>
      <c r="AE289" s="1021"/>
      <c r="AF289" s="1021"/>
      <c r="AG289" s="1021"/>
      <c r="AH289" s="1021"/>
      <c r="AI289" s="1021"/>
      <c r="AJ289" s="1021"/>
      <c r="AK289" s="1021"/>
      <c r="AL289" s="222"/>
      <c r="AM289" s="222"/>
      <c r="AN289" s="222"/>
      <c r="AO289" s="222"/>
      <c r="AP289" s="222"/>
      <c r="AQ289" s="222"/>
      <c r="AR289" s="222"/>
      <c r="AS289" s="222"/>
      <c r="AT289" s="222"/>
      <c r="AU289" s="222"/>
      <c r="AV289" s="222"/>
      <c r="AW289" s="222"/>
      <c r="AX289" s="164"/>
      <c r="AY289" s="164"/>
      <c r="AZ289" s="164"/>
      <c r="BA289" s="164"/>
      <c r="BB289" s="164"/>
      <c r="BC289" s="164"/>
      <c r="BD289" s="164"/>
      <c r="BE289" s="1005" t="s">
        <v>50</v>
      </c>
      <c r="BF289" s="1005"/>
      <c r="BG289" s="1005"/>
      <c r="BH289" s="1005"/>
      <c r="BI289" s="1005"/>
      <c r="BJ289" s="1005"/>
      <c r="BK289" s="1005"/>
      <c r="BL289" s="1005"/>
      <c r="BM289" s="1005"/>
      <c r="BN289" s="1005"/>
      <c r="BO289" s="1005"/>
      <c r="BP289" s="1005"/>
      <c r="BQ289" s="1005"/>
      <c r="BR289" s="166"/>
      <c r="BS289" s="166"/>
      <c r="BT289" s="166"/>
      <c r="BU289" s="166"/>
      <c r="BV289" s="166"/>
      <c r="BW289" s="166"/>
      <c r="BX289" s="166"/>
      <c r="BY289" s="166"/>
      <c r="BZ289" s="166"/>
      <c r="CA289" s="166"/>
      <c r="CB289" s="166"/>
      <c r="CC289" s="166"/>
      <c r="CD289" s="166"/>
      <c r="CE289" s="166"/>
      <c r="CF289" s="166"/>
      <c r="CG289" s="166"/>
      <c r="CH289" s="166"/>
      <c r="CI289" s="166"/>
      <c r="CJ289" s="166"/>
      <c r="CK289" s="166"/>
      <c r="CL289" s="166"/>
      <c r="CM289" s="166"/>
      <c r="CN289" s="166"/>
      <c r="CO289" s="418"/>
      <c r="CP289" s="418"/>
      <c r="CQ289" s="419"/>
      <c r="CR289" s="420"/>
      <c r="CS289" s="420"/>
      <c r="CT289" s="420"/>
      <c r="CU289" s="420"/>
      <c r="CV289" s="420"/>
      <c r="CW289" s="420"/>
      <c r="CX289" s="27"/>
      <c r="CY289" s="86"/>
      <c r="CZ289" s="29"/>
      <c r="DA289" s="29"/>
      <c r="DB289" s="86"/>
      <c r="DC289" s="86"/>
      <c r="DD289" s="86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83"/>
      <c r="EK289" s="283"/>
      <c r="EL289" s="283"/>
      <c r="EM289" s="283"/>
      <c r="EN289" s="283"/>
      <c r="EO289" s="283"/>
      <c r="EP289" s="283"/>
      <c r="EQ289" s="283"/>
      <c r="ER289" s="283"/>
      <c r="ES289" s="283"/>
      <c r="ET289" s="283"/>
      <c r="EU289" s="283"/>
      <c r="EV289" s="283"/>
      <c r="EW289" s="283"/>
      <c r="EX289" s="283"/>
      <c r="EY289" s="283"/>
      <c r="EZ289" s="285"/>
      <c r="FA289" s="285"/>
      <c r="FB289" s="285"/>
      <c r="FC289" s="285"/>
      <c r="FD289" s="285"/>
      <c r="FE289" s="285"/>
      <c r="FF289" s="285"/>
      <c r="FG289" s="285"/>
      <c r="FH289" s="285"/>
      <c r="FI289" s="283"/>
      <c r="FJ289" s="412"/>
      <c r="FK289" s="412"/>
      <c r="FL289" s="412"/>
      <c r="FM289" s="412"/>
      <c r="FN289" s="412"/>
      <c r="FO289" s="412"/>
      <c r="FP289" s="412"/>
      <c r="FQ289" s="412"/>
      <c r="FR289" s="412"/>
      <c r="FS289" s="412"/>
      <c r="FT289" s="412"/>
      <c r="FU289" s="412"/>
      <c r="FV289" s="29"/>
      <c r="FW289" s="29"/>
      <c r="FX289" s="29"/>
      <c r="FY289" s="29"/>
      <c r="FZ289" s="29"/>
      <c r="GA289" s="283"/>
      <c r="GB289" s="283"/>
      <c r="GC289" s="101"/>
      <c r="GD289" s="62"/>
      <c r="GE289" s="29"/>
      <c r="GF289" s="29"/>
      <c r="GG289" s="29"/>
      <c r="GH289" s="29"/>
      <c r="GI289" s="29"/>
      <c r="GJ289" s="29"/>
      <c r="GK289" s="286"/>
      <c r="GL289" s="148"/>
      <c r="GM289" s="250"/>
      <c r="GN289" s="65"/>
      <c r="GO289" s="65"/>
      <c r="GP289" s="69"/>
      <c r="GQ289" s="69"/>
      <c r="GR289" s="69"/>
      <c r="GS289" s="69"/>
      <c r="GT289" s="66"/>
      <c r="GU289" s="13"/>
      <c r="GV289" s="230"/>
    </row>
    <row r="290" spans="1:204" ht="15" customHeight="1" hidden="1">
      <c r="A290" s="147"/>
      <c r="B290" s="29"/>
      <c r="C290" s="29"/>
      <c r="D290" s="29"/>
      <c r="E290" s="193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5"/>
      <c r="AY290" s="25"/>
      <c r="AZ290" s="25"/>
      <c r="BA290" s="25"/>
      <c r="BB290" s="25"/>
      <c r="BC290" s="25"/>
      <c r="BD290" s="25"/>
      <c r="BE290" s="111"/>
      <c r="BF290" s="1004">
        <f>DJ66</f>
        <v>100000</v>
      </c>
      <c r="BG290" s="1004"/>
      <c r="BH290" s="1004"/>
      <c r="BI290" s="1004"/>
      <c r="BJ290" s="1004"/>
      <c r="BK290" s="1004"/>
      <c r="BL290" s="1004"/>
      <c r="BM290" s="1004"/>
      <c r="BN290" s="1004"/>
      <c r="BO290" s="1004"/>
      <c r="BP290" s="179"/>
      <c r="BQ290" s="253"/>
      <c r="BR290" s="122"/>
      <c r="BS290" s="122"/>
      <c r="BT290" s="122"/>
      <c r="BU290" s="122"/>
      <c r="BV290" s="122"/>
      <c r="BW290" s="122"/>
      <c r="BX290" s="122"/>
      <c r="BY290" s="122"/>
      <c r="BZ290" s="122"/>
      <c r="CA290" s="122"/>
      <c r="CB290" s="122"/>
      <c r="CC290" s="122"/>
      <c r="CD290" s="122"/>
      <c r="CE290" s="122"/>
      <c r="CF290" s="122"/>
      <c r="CG290" s="122"/>
      <c r="CH290" s="122"/>
      <c r="CI290" s="122"/>
      <c r="CJ290" s="122"/>
      <c r="CK290" s="122"/>
      <c r="CL290" s="122"/>
      <c r="CM290" s="122"/>
      <c r="CN290" s="122"/>
      <c r="CO290" s="669"/>
      <c r="CP290" s="420"/>
      <c r="CQ290" s="419"/>
      <c r="CR290" s="420"/>
      <c r="CS290" s="420"/>
      <c r="CT290" s="420"/>
      <c r="CU290" s="420"/>
      <c r="CV290" s="420"/>
      <c r="CW290" s="420"/>
      <c r="CX290" s="27"/>
      <c r="CY290" s="86"/>
      <c r="CZ290" s="29"/>
      <c r="DA290" s="29"/>
      <c r="DB290" s="86"/>
      <c r="DC290" s="86"/>
      <c r="DD290" s="86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83"/>
      <c r="EK290" s="283"/>
      <c r="EL290" s="283"/>
      <c r="EM290" s="283"/>
      <c r="EN290" s="283"/>
      <c r="EO290" s="283"/>
      <c r="EP290" s="283"/>
      <c r="EQ290" s="283"/>
      <c r="ER290" s="283"/>
      <c r="ES290" s="283"/>
      <c r="ET290" s="283"/>
      <c r="EU290" s="283"/>
      <c r="EV290" s="283"/>
      <c r="EW290" s="283"/>
      <c r="EX290" s="283"/>
      <c r="EY290" s="283"/>
      <c r="EZ290" s="285"/>
      <c r="FA290" s="285"/>
      <c r="FB290" s="285"/>
      <c r="FC290" s="285"/>
      <c r="FD290" s="285"/>
      <c r="FE290" s="285"/>
      <c r="FF290" s="285"/>
      <c r="FG290" s="285"/>
      <c r="FH290" s="285"/>
      <c r="FI290" s="283"/>
      <c r="FJ290" s="412"/>
      <c r="FK290" s="412"/>
      <c r="FL290" s="412"/>
      <c r="FM290" s="412"/>
      <c r="FN290" s="412"/>
      <c r="FO290" s="412"/>
      <c r="FP290" s="412"/>
      <c r="FQ290" s="412"/>
      <c r="FR290" s="412"/>
      <c r="FS290" s="412"/>
      <c r="FT290" s="412"/>
      <c r="FU290" s="412"/>
      <c r="FV290" s="29"/>
      <c r="FW290" s="29"/>
      <c r="FX290" s="29"/>
      <c r="FY290" s="29"/>
      <c r="FZ290" s="29"/>
      <c r="GA290" s="283"/>
      <c r="GB290" s="283"/>
      <c r="GC290" s="101"/>
      <c r="GD290" s="62"/>
      <c r="GE290" s="29"/>
      <c r="GF290" s="29"/>
      <c r="GG290" s="29"/>
      <c r="GH290" s="29"/>
      <c r="GI290" s="29"/>
      <c r="GJ290" s="29"/>
      <c r="GK290" s="286"/>
      <c r="GL290" s="148"/>
      <c r="GM290" s="250"/>
      <c r="GN290" s="65"/>
      <c r="GO290" s="65"/>
      <c r="GP290" s="69"/>
      <c r="GQ290" s="69"/>
      <c r="GR290" s="69"/>
      <c r="GS290" s="69"/>
      <c r="GT290" s="66"/>
      <c r="GU290" s="13"/>
      <c r="GV290" s="230"/>
    </row>
    <row r="291" spans="1:204" ht="18" hidden="1">
      <c r="A291" s="147"/>
      <c r="B291" s="29"/>
      <c r="C291" s="29"/>
      <c r="D291" s="29"/>
      <c r="E291" s="873" t="s">
        <v>48</v>
      </c>
      <c r="F291" s="874"/>
      <c r="G291" s="874"/>
      <c r="H291" s="874"/>
      <c r="I291" s="874"/>
      <c r="J291" s="874"/>
      <c r="K291" s="874"/>
      <c r="L291" s="874"/>
      <c r="M291" s="874"/>
      <c r="N291" s="874"/>
      <c r="O291" s="874"/>
      <c r="P291" s="874"/>
      <c r="Q291" s="874"/>
      <c r="R291" s="874"/>
      <c r="S291" s="874"/>
      <c r="T291" s="874"/>
      <c r="U291" s="874"/>
      <c r="V291" s="874"/>
      <c r="W291" s="874"/>
      <c r="X291" s="874"/>
      <c r="Y291" s="874"/>
      <c r="Z291" s="874"/>
      <c r="AA291" s="874"/>
      <c r="AB291" s="874"/>
      <c r="AC291" s="874"/>
      <c r="AD291" s="874"/>
      <c r="AE291" s="874"/>
      <c r="AF291" s="874"/>
      <c r="AG291" s="874"/>
      <c r="AH291" s="25"/>
      <c r="AI291" s="25"/>
      <c r="AJ291" s="25"/>
      <c r="AK291" s="176"/>
      <c r="AL291" s="176"/>
      <c r="AM291" s="176"/>
      <c r="AN291" s="176"/>
      <c r="AO291" s="176"/>
      <c r="AP291" s="176"/>
      <c r="AQ291" s="176"/>
      <c r="AR291" s="176"/>
      <c r="AS291" s="176"/>
      <c r="AT291" s="176"/>
      <c r="AU291" s="176"/>
      <c r="AV291" s="176"/>
      <c r="AW291" s="176"/>
      <c r="AX291" s="27"/>
      <c r="AY291" s="27"/>
      <c r="AZ291" s="27"/>
      <c r="BA291" s="27"/>
      <c r="BB291" s="27"/>
      <c r="BC291" s="27"/>
      <c r="BD291" s="27"/>
      <c r="BE291" s="27"/>
      <c r="BF291" s="179"/>
      <c r="BG291" s="177"/>
      <c r="BH291" s="177"/>
      <c r="BI291" s="177"/>
      <c r="BJ291" s="992">
        <f>CG291/BF290</f>
        <v>0.09866666666666667</v>
      </c>
      <c r="BK291" s="992">
        <f>DD398</f>
        <v>0</v>
      </c>
      <c r="BL291" s="992"/>
      <c r="BM291" s="992">
        <f>DF398</f>
        <v>0</v>
      </c>
      <c r="BN291" s="992"/>
      <c r="BO291" s="177"/>
      <c r="BP291" s="807"/>
      <c r="BQ291" s="807"/>
      <c r="BR291" s="826"/>
      <c r="BS291" s="826"/>
      <c r="BT291" s="807"/>
      <c r="BU291" s="807"/>
      <c r="BV291" s="807"/>
      <c r="BW291" s="807"/>
      <c r="BX291" s="807"/>
      <c r="BY291" s="807"/>
      <c r="BZ291" s="807"/>
      <c r="CA291" s="807"/>
      <c r="CB291" s="807"/>
      <c r="CC291" s="792"/>
      <c r="CD291" s="792"/>
      <c r="CE291" s="826"/>
      <c r="CF291" s="826"/>
      <c r="CG291" s="807">
        <f>CG261</f>
        <v>9866.666666666666</v>
      </c>
      <c r="CH291" s="807"/>
      <c r="CI291" s="807"/>
      <c r="CJ291" s="807"/>
      <c r="CK291" s="807"/>
      <c r="CL291" s="807"/>
      <c r="CM291" s="807"/>
      <c r="CN291" s="807"/>
      <c r="CO291" s="807"/>
      <c r="CP291" s="111"/>
      <c r="CQ291" s="413"/>
      <c r="CR291" s="29"/>
      <c r="CS291" s="29"/>
      <c r="CT291" s="29"/>
      <c r="CU291" s="29"/>
      <c r="CV291" s="29"/>
      <c r="CW291" s="86"/>
      <c r="CX291" s="29"/>
      <c r="CY291" s="29"/>
      <c r="CZ291" s="86"/>
      <c r="DA291" s="86"/>
      <c r="DB291" s="86"/>
      <c r="DC291" s="29"/>
      <c r="DD291" s="29"/>
      <c r="DE291" s="421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83"/>
      <c r="EG291" s="283"/>
      <c r="EH291" s="283"/>
      <c r="EI291" s="283"/>
      <c r="EJ291" s="283"/>
      <c r="EK291" s="283"/>
      <c r="EL291" s="283"/>
      <c r="EM291" s="283"/>
      <c r="EN291" s="283"/>
      <c r="EO291" s="283"/>
      <c r="EP291" s="283"/>
      <c r="EQ291" s="283"/>
      <c r="ER291" s="283"/>
      <c r="ES291" s="283"/>
      <c r="ET291" s="283"/>
      <c r="EU291" s="283"/>
      <c r="EV291" s="283"/>
      <c r="EW291" s="283"/>
      <c r="EX291" s="285"/>
      <c r="EY291" s="285"/>
      <c r="EZ291" s="285"/>
      <c r="FA291" s="285"/>
      <c r="FB291" s="285"/>
      <c r="FC291" s="285"/>
      <c r="FD291" s="285"/>
      <c r="FE291" s="285"/>
      <c r="FF291" s="285"/>
      <c r="FG291" s="283"/>
      <c r="FH291" s="412"/>
      <c r="FI291" s="412"/>
      <c r="FJ291" s="412"/>
      <c r="FK291" s="412"/>
      <c r="FL291" s="412"/>
      <c r="FM291" s="412"/>
      <c r="FN291" s="412"/>
      <c r="FO291" s="412"/>
      <c r="FP291" s="412"/>
      <c r="FQ291" s="412"/>
      <c r="FR291" s="412"/>
      <c r="FS291" s="412"/>
      <c r="FT291" s="29"/>
      <c r="FU291" s="29"/>
      <c r="FV291" s="29"/>
      <c r="FW291" s="29"/>
      <c r="FX291" s="29"/>
      <c r="FY291" s="283"/>
      <c r="FZ291" s="283"/>
      <c r="GA291" s="101"/>
      <c r="GB291" s="62"/>
      <c r="GC291" s="29"/>
      <c r="GD291" s="29"/>
      <c r="GE291" s="29"/>
      <c r="GF291" s="29"/>
      <c r="GG291" s="29"/>
      <c r="GH291" s="29"/>
      <c r="GI291" s="286"/>
      <c r="GJ291" s="287"/>
      <c r="GK291" s="115"/>
      <c r="GL291" s="148"/>
      <c r="GM291" s="250"/>
      <c r="GN291" s="69"/>
      <c r="GO291" s="69"/>
      <c r="GP291" s="69"/>
      <c r="GQ291" s="69"/>
      <c r="GR291" s="66"/>
      <c r="GS291" s="13"/>
      <c r="GT291" s="13"/>
      <c r="GU291" s="13"/>
      <c r="GV291" s="230"/>
    </row>
    <row r="292" spans="1:204" ht="15" hidden="1">
      <c r="A292" s="147"/>
      <c r="B292" s="29"/>
      <c r="C292" s="29"/>
      <c r="D292" s="29"/>
      <c r="E292" s="873" t="s">
        <v>15</v>
      </c>
      <c r="F292" s="874"/>
      <c r="G292" s="874"/>
      <c r="H292" s="874"/>
      <c r="I292" s="874"/>
      <c r="J292" s="874"/>
      <c r="K292" s="874"/>
      <c r="L292" s="874"/>
      <c r="M292" s="874"/>
      <c r="N292" s="874"/>
      <c r="O292" s="874"/>
      <c r="P292" s="874"/>
      <c r="Q292" s="874"/>
      <c r="R292" s="874"/>
      <c r="S292" s="874"/>
      <c r="T292" s="874"/>
      <c r="U292" s="874"/>
      <c r="V292" s="874"/>
      <c r="W292" s="874"/>
      <c r="X292" s="874"/>
      <c r="Y292" s="874"/>
      <c r="Z292" s="874"/>
      <c r="AA292" s="874"/>
      <c r="AB292" s="874"/>
      <c r="AC292" s="874"/>
      <c r="AD292" s="874"/>
      <c r="AE292" s="874"/>
      <c r="AF292" s="874"/>
      <c r="AG292" s="874"/>
      <c r="AH292" s="25"/>
      <c r="AI292" s="25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37"/>
      <c r="BF292" s="179"/>
      <c r="BG292" s="177"/>
      <c r="BH292" s="177"/>
      <c r="BI292" s="177"/>
      <c r="BJ292" s="992">
        <f>CG292/BF290</f>
        <v>0.057</v>
      </c>
      <c r="BK292" s="992">
        <f>DD399</f>
        <v>0</v>
      </c>
      <c r="BL292" s="992"/>
      <c r="BM292" s="992">
        <f>DF399</f>
        <v>0</v>
      </c>
      <c r="BN292" s="992"/>
      <c r="BO292" s="177"/>
      <c r="BP292" s="807"/>
      <c r="BQ292" s="807"/>
      <c r="BR292" s="826"/>
      <c r="BS292" s="826"/>
      <c r="BT292" s="807"/>
      <c r="BU292" s="807"/>
      <c r="BV292" s="807"/>
      <c r="BW292" s="807"/>
      <c r="BX292" s="807"/>
      <c r="BY292" s="807"/>
      <c r="BZ292" s="807"/>
      <c r="CA292" s="807"/>
      <c r="CB292" s="807"/>
      <c r="CC292" s="792"/>
      <c r="CD292" s="792"/>
      <c r="CE292" s="826"/>
      <c r="CF292" s="826"/>
      <c r="CG292" s="807">
        <f>CG262</f>
        <v>5700</v>
      </c>
      <c r="CH292" s="807"/>
      <c r="CI292" s="807"/>
      <c r="CJ292" s="807"/>
      <c r="CK292" s="807"/>
      <c r="CL292" s="807"/>
      <c r="CM292" s="807"/>
      <c r="CN292" s="807"/>
      <c r="CO292" s="807"/>
      <c r="CP292" s="111"/>
      <c r="CQ292" s="413"/>
      <c r="CR292" s="29"/>
      <c r="CS292" s="29"/>
      <c r="CT292" s="29"/>
      <c r="CU292" s="29"/>
      <c r="CV292" s="29"/>
      <c r="CW292" s="86"/>
      <c r="CX292" s="29"/>
      <c r="CY292" s="29"/>
      <c r="CZ292" s="86"/>
      <c r="DA292" s="86"/>
      <c r="DB292" s="86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83"/>
      <c r="EG292" s="283"/>
      <c r="EH292" s="283"/>
      <c r="EI292" s="283"/>
      <c r="EJ292" s="283"/>
      <c r="EK292" s="283"/>
      <c r="EL292" s="283"/>
      <c r="EM292" s="283"/>
      <c r="EN292" s="283"/>
      <c r="EO292" s="283"/>
      <c r="EP292" s="283"/>
      <c r="EQ292" s="283"/>
      <c r="ER292" s="283"/>
      <c r="ES292" s="283"/>
      <c r="ET292" s="283"/>
      <c r="EU292" s="283"/>
      <c r="EV292" s="283"/>
      <c r="EW292" s="283"/>
      <c r="EX292" s="285"/>
      <c r="EY292" s="285"/>
      <c r="EZ292" s="285"/>
      <c r="FA292" s="285"/>
      <c r="FB292" s="285"/>
      <c r="FC292" s="285"/>
      <c r="FD292" s="285"/>
      <c r="FE292" s="285"/>
      <c r="FF292" s="285"/>
      <c r="FG292" s="283"/>
      <c r="FH292" s="412"/>
      <c r="FI292" s="412"/>
      <c r="FJ292" s="412"/>
      <c r="FK292" s="412"/>
      <c r="FL292" s="412"/>
      <c r="FM292" s="412"/>
      <c r="FN292" s="412"/>
      <c r="FO292" s="412"/>
      <c r="FP292" s="412"/>
      <c r="FQ292" s="412"/>
      <c r="FR292" s="412"/>
      <c r="FS292" s="412"/>
      <c r="FT292" s="29"/>
      <c r="FU292" s="29"/>
      <c r="FV292" s="29"/>
      <c r="FW292" s="29"/>
      <c r="FX292" s="29"/>
      <c r="FY292" s="283"/>
      <c r="FZ292" s="283"/>
      <c r="GA292" s="101"/>
      <c r="GB292" s="62"/>
      <c r="GC292" s="29"/>
      <c r="GD292" s="29"/>
      <c r="GE292" s="29"/>
      <c r="GF292" s="29"/>
      <c r="GG292" s="29"/>
      <c r="GH292" s="29"/>
      <c r="GI292" s="286"/>
      <c r="GJ292" s="287"/>
      <c r="GK292" s="115"/>
      <c r="GL292" s="148"/>
      <c r="GM292" s="250"/>
      <c r="GN292" s="69"/>
      <c r="GO292" s="69"/>
      <c r="GP292" s="69"/>
      <c r="GQ292" s="69"/>
      <c r="GR292" s="66"/>
      <c r="GS292" s="13"/>
      <c r="GT292" s="13"/>
      <c r="GU292" s="13"/>
      <c r="GV292" s="230"/>
    </row>
    <row r="293" spans="1:204" ht="15" hidden="1">
      <c r="A293" s="147"/>
      <c r="B293" s="29"/>
      <c r="C293" s="29"/>
      <c r="D293" s="29"/>
      <c r="E293" s="904" t="s">
        <v>141</v>
      </c>
      <c r="F293" s="905"/>
      <c r="G293" s="905"/>
      <c r="H293" s="905"/>
      <c r="I293" s="905"/>
      <c r="J293" s="905"/>
      <c r="K293" s="905"/>
      <c r="L293" s="905"/>
      <c r="M293" s="905"/>
      <c r="N293" s="905"/>
      <c r="O293" s="905"/>
      <c r="P293" s="905"/>
      <c r="Q293" s="905"/>
      <c r="R293" s="905"/>
      <c r="S293" s="905"/>
      <c r="T293" s="905"/>
      <c r="U293" s="905"/>
      <c r="V293" s="905"/>
      <c r="W293" s="905"/>
      <c r="X293" s="905"/>
      <c r="Y293" s="905"/>
      <c r="Z293" s="905"/>
      <c r="AA293" s="905"/>
      <c r="AB293" s="905"/>
      <c r="AC293" s="905"/>
      <c r="AD293" s="905"/>
      <c r="AE293" s="905"/>
      <c r="AF293" s="905"/>
      <c r="AG293" s="905"/>
      <c r="AH293" s="905"/>
      <c r="AI293" s="905"/>
      <c r="AJ293" s="905"/>
      <c r="AK293" s="905"/>
      <c r="AL293" s="905"/>
      <c r="AM293" s="905"/>
      <c r="AN293" s="905"/>
      <c r="AO293" s="905"/>
      <c r="AP293" s="905"/>
      <c r="AQ293" s="905"/>
      <c r="AR293" s="905"/>
      <c r="AS293" s="905"/>
      <c r="AT293" s="905"/>
      <c r="AU293" s="905"/>
      <c r="AV293" s="905"/>
      <c r="AW293" s="905"/>
      <c r="AX293" s="905"/>
      <c r="AY293" s="86"/>
      <c r="AZ293" s="86"/>
      <c r="BA293" s="86"/>
      <c r="BB293" s="86"/>
      <c r="BC293" s="86"/>
      <c r="BD293" s="86"/>
      <c r="BE293" s="37"/>
      <c r="BF293" s="179"/>
      <c r="BG293" s="177"/>
      <c r="BH293" s="177"/>
      <c r="BI293" s="177"/>
      <c r="BJ293" s="992">
        <f>CG293/BF290</f>
        <v>-0.0036666666666666787</v>
      </c>
      <c r="BK293" s="992">
        <f>DD400</f>
        <v>0</v>
      </c>
      <c r="BL293" s="992"/>
      <c r="BM293" s="992">
        <f>DF400</f>
        <v>0</v>
      </c>
      <c r="BN293" s="992"/>
      <c r="BO293" s="177"/>
      <c r="BP293" s="807"/>
      <c r="BQ293" s="807"/>
      <c r="BR293" s="826"/>
      <c r="BS293" s="826"/>
      <c r="BT293" s="807"/>
      <c r="BU293" s="807"/>
      <c r="BV293" s="807"/>
      <c r="BW293" s="807"/>
      <c r="BX293" s="807"/>
      <c r="BY293" s="807"/>
      <c r="BZ293" s="807"/>
      <c r="CA293" s="807"/>
      <c r="CB293" s="807"/>
      <c r="CC293" s="792"/>
      <c r="CD293" s="792"/>
      <c r="CE293" s="826"/>
      <c r="CF293" s="826"/>
      <c r="CG293" s="807">
        <f>CG264</f>
        <v>-366.6666666666679</v>
      </c>
      <c r="CH293" s="807"/>
      <c r="CI293" s="807"/>
      <c r="CJ293" s="807"/>
      <c r="CK293" s="807"/>
      <c r="CL293" s="807"/>
      <c r="CM293" s="807"/>
      <c r="CN293" s="807"/>
      <c r="CO293" s="807"/>
      <c r="CP293" s="111"/>
      <c r="CQ293" s="413"/>
      <c r="CR293" s="29"/>
      <c r="CS293" s="29"/>
      <c r="CT293" s="29"/>
      <c r="CU293" s="29"/>
      <c r="CV293" s="29"/>
      <c r="CW293" s="86"/>
      <c r="CX293" s="29"/>
      <c r="CY293" s="29"/>
      <c r="CZ293" s="86"/>
      <c r="DA293" s="86"/>
      <c r="DB293" s="86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83"/>
      <c r="EG293" s="283"/>
      <c r="EH293" s="283"/>
      <c r="EI293" s="283"/>
      <c r="EJ293" s="283"/>
      <c r="EK293" s="283"/>
      <c r="EL293" s="283"/>
      <c r="EM293" s="283"/>
      <c r="EN293" s="283"/>
      <c r="EO293" s="283"/>
      <c r="EP293" s="283"/>
      <c r="EQ293" s="283"/>
      <c r="ER293" s="283"/>
      <c r="ES293" s="283"/>
      <c r="ET293" s="283"/>
      <c r="EU293" s="283"/>
      <c r="EV293" s="283"/>
      <c r="EW293" s="283"/>
      <c r="EX293" s="285"/>
      <c r="EY293" s="285"/>
      <c r="EZ293" s="285"/>
      <c r="FA293" s="285"/>
      <c r="FB293" s="285"/>
      <c r="FC293" s="285"/>
      <c r="FD293" s="285"/>
      <c r="FE293" s="285"/>
      <c r="FF293" s="285"/>
      <c r="FG293" s="283"/>
      <c r="FH293" s="412"/>
      <c r="FI293" s="412"/>
      <c r="FJ293" s="412"/>
      <c r="FK293" s="412"/>
      <c r="FL293" s="412"/>
      <c r="FM293" s="412"/>
      <c r="FN293" s="412"/>
      <c r="FO293" s="412"/>
      <c r="FP293" s="412"/>
      <c r="FQ293" s="412"/>
      <c r="FR293" s="412"/>
      <c r="FS293" s="412"/>
      <c r="FT293" s="29"/>
      <c r="FU293" s="29"/>
      <c r="FV293" s="29"/>
      <c r="FW293" s="29"/>
      <c r="FX293" s="29"/>
      <c r="FY293" s="283"/>
      <c r="FZ293" s="283"/>
      <c r="GA293" s="101"/>
      <c r="GB293" s="62"/>
      <c r="GC293" s="29"/>
      <c r="GD293" s="29"/>
      <c r="GE293" s="29"/>
      <c r="GF293" s="29"/>
      <c r="GG293" s="29"/>
      <c r="GH293" s="29"/>
      <c r="GI293" s="286"/>
      <c r="GJ293" s="287"/>
      <c r="GK293" s="115"/>
      <c r="GL293" s="148"/>
      <c r="GM293" s="250"/>
      <c r="GN293" s="69"/>
      <c r="GO293" s="69"/>
      <c r="GP293" s="69"/>
      <c r="GQ293" s="69"/>
      <c r="GR293" s="66"/>
      <c r="GS293" s="13"/>
      <c r="GT293" s="13"/>
      <c r="GU293" s="13"/>
      <c r="GV293" s="230"/>
    </row>
    <row r="294" spans="1:204" ht="15" hidden="1">
      <c r="A294" s="147"/>
      <c r="B294" s="29"/>
      <c r="C294" s="29"/>
      <c r="D294" s="29"/>
      <c r="E294" s="274"/>
      <c r="F294" s="238"/>
      <c r="G294" s="238"/>
      <c r="H294" s="238"/>
      <c r="I294" s="238"/>
      <c r="J294" s="238"/>
      <c r="K294" s="238"/>
      <c r="L294" s="238"/>
      <c r="M294" s="238"/>
      <c r="N294" s="238"/>
      <c r="O294" s="238"/>
      <c r="P294" s="238"/>
      <c r="Q294" s="238"/>
      <c r="R294" s="238"/>
      <c r="S294" s="238"/>
      <c r="T294" s="238"/>
      <c r="U294" s="238"/>
      <c r="V294" s="238"/>
      <c r="W294" s="238"/>
      <c r="X294" s="238"/>
      <c r="Y294" s="238"/>
      <c r="Z294" s="238"/>
      <c r="AA294" s="238"/>
      <c r="AB294" s="238"/>
      <c r="AC294" s="238"/>
      <c r="AD294" s="238"/>
      <c r="AE294" s="238"/>
      <c r="AF294" s="238"/>
      <c r="AG294" s="238"/>
      <c r="AH294" s="199"/>
      <c r="AI294" s="199"/>
      <c r="AJ294" s="199"/>
      <c r="AK294" s="238"/>
      <c r="AL294" s="238"/>
      <c r="AM294" s="238"/>
      <c r="AN294" s="238"/>
      <c r="AO294" s="238"/>
      <c r="AP294" s="238"/>
      <c r="AQ294" s="238"/>
      <c r="AR294" s="238"/>
      <c r="AS294" s="238"/>
      <c r="AT294" s="238"/>
      <c r="AU294" s="238"/>
      <c r="AV294" s="238"/>
      <c r="AW294" s="238"/>
      <c r="AX294" s="238"/>
      <c r="AY294" s="238"/>
      <c r="AZ294" s="238"/>
      <c r="BA294" s="238"/>
      <c r="BB294" s="241"/>
      <c r="BC294" s="241"/>
      <c r="BD294" s="241"/>
      <c r="BE294" s="241"/>
      <c r="BF294" s="645"/>
      <c r="BG294" s="645"/>
      <c r="BH294" s="645"/>
      <c r="BI294" s="645"/>
      <c r="BJ294" s="645"/>
      <c r="BK294" s="645"/>
      <c r="BL294" s="670"/>
      <c r="BM294" s="670"/>
      <c r="BN294" s="670"/>
      <c r="BO294" s="670"/>
      <c r="BP294" s="670"/>
      <c r="BQ294" s="670"/>
      <c r="BR294" s="670"/>
      <c r="BS294" s="670"/>
      <c r="BT294" s="670"/>
      <c r="BU294" s="671"/>
      <c r="BV294" s="671"/>
      <c r="BW294" s="671"/>
      <c r="BX294" s="671"/>
      <c r="BY294" s="671"/>
      <c r="BZ294" s="671"/>
      <c r="CA294" s="671"/>
      <c r="CB294" s="671"/>
      <c r="CC294" s="671"/>
      <c r="CD294" s="671"/>
      <c r="CE294" s="671"/>
      <c r="CF294" s="202"/>
      <c r="CG294" s="1006">
        <f>SUM(CG291:CO293)</f>
        <v>15199.999999999998</v>
      </c>
      <c r="CH294" s="1006"/>
      <c r="CI294" s="1006"/>
      <c r="CJ294" s="1006"/>
      <c r="CK294" s="1006"/>
      <c r="CL294" s="1006"/>
      <c r="CM294" s="1006"/>
      <c r="CN294" s="1006"/>
      <c r="CO294" s="1006"/>
      <c r="CP294" s="422"/>
      <c r="CQ294" s="419"/>
      <c r="CR294" s="423"/>
      <c r="CS294" s="423"/>
      <c r="CT294" s="423"/>
      <c r="CU294" s="423"/>
      <c r="CV294" s="27"/>
      <c r="CW294" s="86"/>
      <c r="CX294" s="29"/>
      <c r="CY294" s="29"/>
      <c r="CZ294" s="86"/>
      <c r="DA294" s="86"/>
      <c r="DB294" s="86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83"/>
      <c r="EG294" s="283"/>
      <c r="EH294" s="283"/>
      <c r="EI294" s="283"/>
      <c r="EJ294" s="283"/>
      <c r="EK294" s="283"/>
      <c r="EL294" s="283"/>
      <c r="EM294" s="283"/>
      <c r="EN294" s="283"/>
      <c r="EO294" s="283"/>
      <c r="EP294" s="283"/>
      <c r="EQ294" s="283"/>
      <c r="ER294" s="283"/>
      <c r="ES294" s="283"/>
      <c r="ET294" s="283"/>
      <c r="EU294" s="283"/>
      <c r="EV294" s="283"/>
      <c r="EW294" s="283"/>
      <c r="EX294" s="285"/>
      <c r="EY294" s="285"/>
      <c r="EZ294" s="285"/>
      <c r="FA294" s="285"/>
      <c r="FB294" s="285"/>
      <c r="FC294" s="285"/>
      <c r="FD294" s="285"/>
      <c r="FE294" s="285"/>
      <c r="FF294" s="285"/>
      <c r="FG294" s="283"/>
      <c r="FH294" s="412"/>
      <c r="FI294" s="412"/>
      <c r="FJ294" s="412"/>
      <c r="FK294" s="412"/>
      <c r="FL294" s="412"/>
      <c r="FM294" s="412"/>
      <c r="FN294" s="412"/>
      <c r="FO294" s="412"/>
      <c r="FP294" s="412"/>
      <c r="FQ294" s="412"/>
      <c r="FR294" s="412"/>
      <c r="FS294" s="412"/>
      <c r="FT294" s="29"/>
      <c r="FU294" s="29"/>
      <c r="FV294" s="29"/>
      <c r="FW294" s="29"/>
      <c r="FX294" s="29"/>
      <c r="FY294" s="283"/>
      <c r="FZ294" s="283"/>
      <c r="GA294" s="101"/>
      <c r="GB294" s="62"/>
      <c r="GC294" s="29"/>
      <c r="GD294" s="29"/>
      <c r="GE294" s="29"/>
      <c r="GF294" s="29"/>
      <c r="GG294" s="29"/>
      <c r="GH294" s="29"/>
      <c r="GI294" s="286"/>
      <c r="GJ294" s="287"/>
      <c r="GK294" s="115"/>
      <c r="GL294" s="148"/>
      <c r="GM294" s="250"/>
      <c r="GN294" s="69"/>
      <c r="GO294" s="69"/>
      <c r="GP294" s="69"/>
      <c r="GQ294" s="69"/>
      <c r="GR294" s="66"/>
      <c r="GS294" s="13"/>
      <c r="GT294" s="13"/>
      <c r="GU294" s="13"/>
      <c r="GV294" s="230"/>
    </row>
    <row r="295" spans="1:204" ht="15" hidden="1">
      <c r="A295" s="515"/>
      <c r="B295" s="29"/>
      <c r="C295" s="29"/>
      <c r="D295" s="29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  <c r="AF295" s="176"/>
      <c r="AG295" s="176"/>
      <c r="AH295" s="25"/>
      <c r="AI295" s="25"/>
      <c r="AJ295" s="25"/>
      <c r="AK295" s="176"/>
      <c r="AL295" s="176"/>
      <c r="AM295" s="176"/>
      <c r="AN295" s="176"/>
      <c r="AO295" s="176"/>
      <c r="AP295" s="176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424"/>
      <c r="BB295" s="424"/>
      <c r="BC295" s="424"/>
      <c r="BD295" s="424"/>
      <c r="BE295" s="424"/>
      <c r="BF295" s="424"/>
      <c r="BG295" s="424"/>
      <c r="BH295" s="424"/>
      <c r="BI295" s="424"/>
      <c r="BJ295" s="425"/>
      <c r="BK295" s="425"/>
      <c r="BL295" s="425"/>
      <c r="BM295" s="425"/>
      <c r="BN295" s="425"/>
      <c r="BO295" s="425"/>
      <c r="BP295" s="425"/>
      <c r="BQ295" s="425"/>
      <c r="BR295" s="111"/>
      <c r="BS295" s="111"/>
      <c r="BT295" s="111"/>
      <c r="BU295" s="111"/>
      <c r="BV295" s="111"/>
      <c r="BW295" s="111"/>
      <c r="BX295" s="111"/>
      <c r="BY295" s="111"/>
      <c r="BZ295" s="111"/>
      <c r="CA295" s="111"/>
      <c r="CB295" s="111"/>
      <c r="CC295" s="111"/>
      <c r="CD295" s="426"/>
      <c r="CE295" s="27"/>
      <c r="CF295" s="27"/>
      <c r="CG295" s="28"/>
      <c r="CH295" s="28"/>
      <c r="CI295" s="423"/>
      <c r="CJ295" s="423"/>
      <c r="CK295" s="423"/>
      <c r="CL295" s="423"/>
      <c r="CM295" s="423"/>
      <c r="CN295" s="423"/>
      <c r="CO295" s="28"/>
      <c r="CP295" s="28"/>
      <c r="CQ295" s="29"/>
      <c r="CR295" s="86"/>
      <c r="CS295" s="86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83"/>
      <c r="DX295" s="283"/>
      <c r="DY295" s="283"/>
      <c r="DZ295" s="283"/>
      <c r="EA295" s="283"/>
      <c r="EB295" s="283"/>
      <c r="EC295" s="283"/>
      <c r="ED295" s="283"/>
      <c r="EE295" s="283"/>
      <c r="EF295" s="283"/>
      <c r="EG295" s="283"/>
      <c r="EH295" s="283"/>
      <c r="EI295" s="283"/>
      <c r="EJ295" s="283"/>
      <c r="EK295" s="283"/>
      <c r="EL295" s="283"/>
      <c r="EM295" s="283"/>
      <c r="EN295" s="283"/>
      <c r="EO295" s="285"/>
      <c r="EP295" s="285"/>
      <c r="EQ295" s="285"/>
      <c r="ER295" s="285"/>
      <c r="ES295" s="285"/>
      <c r="ET295" s="285"/>
      <c r="EU295" s="285"/>
      <c r="EV295" s="285"/>
      <c r="EW295" s="285"/>
      <c r="EX295" s="283"/>
      <c r="EY295" s="412"/>
      <c r="EZ295" s="412"/>
      <c r="FA295" s="412"/>
      <c r="FB295" s="412"/>
      <c r="FC295" s="412"/>
      <c r="FD295" s="412"/>
      <c r="FE295" s="412"/>
      <c r="FF295" s="412"/>
      <c r="FG295" s="412"/>
      <c r="FH295" s="412"/>
      <c r="FI295" s="412"/>
      <c r="FJ295" s="412"/>
      <c r="FK295" s="29"/>
      <c r="FL295" s="29"/>
      <c r="FM295" s="29"/>
      <c r="FN295" s="29"/>
      <c r="FO295" s="29"/>
      <c r="FP295" s="283"/>
      <c r="FQ295" s="283"/>
      <c r="FR295" s="101"/>
      <c r="FS295" s="62"/>
      <c r="FT295" s="29"/>
      <c r="FU295" s="29"/>
      <c r="FV295" s="29"/>
      <c r="FW295" s="29"/>
      <c r="FX295" s="29"/>
      <c r="FY295" s="29"/>
      <c r="FZ295" s="286"/>
      <c r="GA295" s="287"/>
      <c r="GB295" s="115"/>
      <c r="GC295" s="115"/>
      <c r="GD295" s="115"/>
      <c r="GE295" s="115"/>
      <c r="GF295" s="101"/>
      <c r="GG295" s="62"/>
      <c r="GH295" s="105"/>
      <c r="GI295" s="105"/>
      <c r="GJ295" s="105"/>
      <c r="GK295" s="105"/>
      <c r="GL295" s="148"/>
      <c r="GM295" s="230"/>
      <c r="GN295" s="13"/>
      <c r="GO295" s="13"/>
      <c r="GP295" s="13"/>
      <c r="GQ295" s="13"/>
      <c r="GR295" s="13"/>
      <c r="GS295" s="13"/>
      <c r="GT295" s="13"/>
      <c r="GU295" s="13"/>
      <c r="GV295" s="230"/>
    </row>
    <row r="296" spans="1:204" ht="15" hidden="1">
      <c r="A296" s="515"/>
      <c r="B296" s="29"/>
      <c r="C296" s="242"/>
      <c r="D296" s="243"/>
      <c r="E296" s="244" t="s">
        <v>60</v>
      </c>
      <c r="F296" s="245"/>
      <c r="G296" s="246"/>
      <c r="H296" s="246"/>
      <c r="I296" s="246"/>
      <c r="J296" s="246"/>
      <c r="K296" s="246"/>
      <c r="L296" s="24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  <c r="AA296" s="176"/>
      <c r="AB296" s="176"/>
      <c r="AC296" s="176"/>
      <c r="AD296" s="176"/>
      <c r="AE296" s="176"/>
      <c r="AF296" s="176"/>
      <c r="AG296" s="37"/>
      <c r="AH296" s="37"/>
      <c r="AI296" s="25"/>
      <c r="AJ296" s="25"/>
      <c r="AK296" s="176"/>
      <c r="AL296" s="176"/>
      <c r="AM296" s="176"/>
      <c r="AN296" s="176"/>
      <c r="AO296" s="176"/>
      <c r="AP296" s="176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152"/>
      <c r="BL296" s="152"/>
      <c r="BM296" s="152"/>
      <c r="BN296" s="152"/>
      <c r="BO296" s="152"/>
      <c r="BP296" s="152"/>
      <c r="BQ296" s="152"/>
      <c r="BR296" s="152"/>
      <c r="BS296" s="111"/>
      <c r="BT296" s="111"/>
      <c r="BU296" s="111"/>
      <c r="BV296" s="111"/>
      <c r="BW296" s="111"/>
      <c r="BX296" s="111"/>
      <c r="BY296" s="111"/>
      <c r="BZ296" s="111"/>
      <c r="CA296" s="111"/>
      <c r="CB296" s="111"/>
      <c r="CC296" s="111"/>
      <c r="CD296" s="111"/>
      <c r="CE296" s="426"/>
      <c r="CF296" s="343"/>
      <c r="CG296" s="343"/>
      <c r="CH296" s="343"/>
      <c r="CI296" s="343"/>
      <c r="CJ296" s="343"/>
      <c r="CK296" s="86"/>
      <c r="CL296" s="427"/>
      <c r="CM296" s="86"/>
      <c r="CN296" s="86"/>
      <c r="CO296" s="86"/>
      <c r="CP296" s="86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85"/>
      <c r="ET296" s="285"/>
      <c r="EU296" s="285"/>
      <c r="EV296" s="285"/>
      <c r="EW296" s="285"/>
      <c r="EX296" s="283"/>
      <c r="EY296" s="412"/>
      <c r="EZ296" s="412"/>
      <c r="FA296" s="412"/>
      <c r="FB296" s="412"/>
      <c r="FC296" s="412"/>
      <c r="FD296" s="412"/>
      <c r="FE296" s="412"/>
      <c r="FF296" s="412"/>
      <c r="FG296" s="412"/>
      <c r="FH296" s="412"/>
      <c r="FI296" s="412"/>
      <c r="FJ296" s="412"/>
      <c r="FK296" s="29"/>
      <c r="FL296" s="29"/>
      <c r="FM296" s="29"/>
      <c r="FN296" s="29"/>
      <c r="FO296" s="29"/>
      <c r="FP296" s="283"/>
      <c r="FQ296" s="283"/>
      <c r="FR296" s="101"/>
      <c r="FS296" s="62"/>
      <c r="FT296" s="29"/>
      <c r="FU296" s="29"/>
      <c r="FV296" s="29"/>
      <c r="FW296" s="29"/>
      <c r="FX296" s="29"/>
      <c r="FY296" s="29"/>
      <c r="FZ296" s="286"/>
      <c r="GA296" s="287"/>
      <c r="GB296" s="115"/>
      <c r="GC296" s="115"/>
      <c r="GD296" s="115"/>
      <c r="GE296" s="115"/>
      <c r="GF296" s="101"/>
      <c r="GG296" s="62"/>
      <c r="GH296" s="105"/>
      <c r="GI296" s="105"/>
      <c r="GJ296" s="105"/>
      <c r="GK296" s="105"/>
      <c r="GL296" s="148"/>
      <c r="GM296" s="230"/>
      <c r="GN296" s="13"/>
      <c r="GO296" s="13"/>
      <c r="GP296" s="13"/>
      <c r="GQ296" s="13"/>
      <c r="GR296" s="13"/>
      <c r="GS296" s="13"/>
      <c r="GT296" s="13"/>
      <c r="GU296" s="13"/>
      <c r="GV296" s="230"/>
    </row>
    <row r="297" spans="1:204" ht="15" hidden="1">
      <c r="A297" s="147"/>
      <c r="B297" s="29"/>
      <c r="C297" s="29"/>
      <c r="D297" s="29"/>
      <c r="E297" s="1161"/>
      <c r="F297" s="1162"/>
      <c r="G297" s="1162"/>
      <c r="H297" s="1162"/>
      <c r="I297" s="1162"/>
      <c r="J297" s="1162"/>
      <c r="K297" s="1162"/>
      <c r="L297" s="1162"/>
      <c r="M297" s="1162"/>
      <c r="N297" s="1162"/>
      <c r="O297" s="1162"/>
      <c r="P297" s="1162"/>
      <c r="Q297" s="1162"/>
      <c r="R297" s="1162"/>
      <c r="S297" s="1162"/>
      <c r="T297" s="1162"/>
      <c r="U297" s="1162"/>
      <c r="V297" s="1162"/>
      <c r="W297" s="1162"/>
      <c r="X297" s="1162"/>
      <c r="Y297" s="1162"/>
      <c r="Z297" s="1162"/>
      <c r="AA297" s="1162"/>
      <c r="AB297" s="1162"/>
      <c r="AC297" s="1162"/>
      <c r="AD297" s="1162"/>
      <c r="AE297" s="1162"/>
      <c r="AF297" s="1162"/>
      <c r="AG297" s="1162"/>
      <c r="AH297" s="1162"/>
      <c r="AI297" s="1162"/>
      <c r="AJ297" s="1162"/>
      <c r="AK297" s="1162"/>
      <c r="AL297" s="1162"/>
      <c r="AM297" s="248"/>
      <c r="AN297" s="248"/>
      <c r="AO297" s="248"/>
      <c r="AP297" s="248"/>
      <c r="AQ297" s="248"/>
      <c r="AR297" s="248"/>
      <c r="AS297" s="248"/>
      <c r="AT297" s="248"/>
      <c r="AU297" s="248"/>
      <c r="AV297" s="248"/>
      <c r="AW297" s="248"/>
      <c r="AX297" s="248"/>
      <c r="AY297" s="248"/>
      <c r="AZ297" s="248"/>
      <c r="BA297" s="248"/>
      <c r="BB297" s="248"/>
      <c r="BC297" s="248"/>
      <c r="BD297" s="248"/>
      <c r="BE297" s="1005"/>
      <c r="BF297" s="1005"/>
      <c r="BG297" s="1005"/>
      <c r="BH297" s="1005"/>
      <c r="BI297" s="1005"/>
      <c r="BJ297" s="1005"/>
      <c r="BK297" s="1005"/>
      <c r="BL297" s="1005"/>
      <c r="BM297" s="1005"/>
      <c r="BN297" s="1005"/>
      <c r="BO297" s="1005"/>
      <c r="BP297" s="1005"/>
      <c r="BQ297" s="1005"/>
      <c r="BR297" s="1005" t="s">
        <v>51</v>
      </c>
      <c r="BS297" s="1005"/>
      <c r="BT297" s="1005"/>
      <c r="BU297" s="1005"/>
      <c r="BV297" s="1005"/>
      <c r="BW297" s="1005"/>
      <c r="BX297" s="1005"/>
      <c r="BY297" s="1005"/>
      <c r="BZ297" s="1005"/>
      <c r="CA297" s="1005"/>
      <c r="CB297" s="1005"/>
      <c r="CC297" s="1005"/>
      <c r="CD297" s="222"/>
      <c r="CE297" s="222"/>
      <c r="CF297" s="222"/>
      <c r="CG297" s="222"/>
      <c r="CH297" s="222"/>
      <c r="CI297" s="222"/>
      <c r="CJ297" s="222"/>
      <c r="CK297" s="222"/>
      <c r="CL297" s="222"/>
      <c r="CM297" s="222"/>
      <c r="CN297" s="222"/>
      <c r="CO297" s="222"/>
      <c r="CP297" s="222"/>
      <c r="CQ297" s="419"/>
      <c r="CR297" s="122"/>
      <c r="CS297" s="122"/>
      <c r="CT297" s="122"/>
      <c r="CU297" s="122"/>
      <c r="CV297" s="122"/>
      <c r="CW297" s="122"/>
      <c r="CX297" s="428"/>
      <c r="CY297" s="122"/>
      <c r="CZ297" s="122"/>
      <c r="DA297" s="29"/>
      <c r="DB297" s="86"/>
      <c r="DC297" s="86"/>
      <c r="DD297" s="86"/>
      <c r="DE297" s="86"/>
      <c r="DF297" s="86"/>
      <c r="DG297" s="86"/>
      <c r="DH297" s="86"/>
      <c r="DI297" s="86"/>
      <c r="DJ297" s="86"/>
      <c r="DK297" s="86"/>
      <c r="DL297" s="86"/>
      <c r="DM297" s="86"/>
      <c r="DN297" s="86"/>
      <c r="DO297" s="86"/>
      <c r="DP297" s="86"/>
      <c r="DQ297" s="86"/>
      <c r="DR297" s="86"/>
      <c r="DS297" s="86"/>
      <c r="DT297" s="86"/>
      <c r="DU297" s="86"/>
      <c r="DV297" s="86"/>
      <c r="DW297" s="86"/>
      <c r="DX297" s="86"/>
      <c r="DY297" s="86"/>
      <c r="DZ297" s="86"/>
      <c r="EA297" s="86"/>
      <c r="EB297" s="122"/>
      <c r="EC297" s="122"/>
      <c r="ED297" s="86"/>
      <c r="EE297" s="86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152"/>
      <c r="FE297" s="152"/>
      <c r="FF297" s="152"/>
      <c r="FG297" s="152"/>
      <c r="FH297" s="152"/>
      <c r="FI297" s="152"/>
      <c r="FJ297" s="412"/>
      <c r="FK297" s="412"/>
      <c r="FL297" s="412"/>
      <c r="FM297" s="412"/>
      <c r="FN297" s="412"/>
      <c r="FO297" s="412"/>
      <c r="FP297" s="412"/>
      <c r="FQ297" s="412"/>
      <c r="FR297" s="412"/>
      <c r="FS297" s="412"/>
      <c r="FT297" s="412"/>
      <c r="FU297" s="412"/>
      <c r="FV297" s="29"/>
      <c r="FW297" s="29"/>
      <c r="FX297" s="29"/>
      <c r="FY297" s="29"/>
      <c r="FZ297" s="29"/>
      <c r="GA297" s="283"/>
      <c r="GB297" s="283"/>
      <c r="GC297" s="101"/>
      <c r="GD297" s="62"/>
      <c r="GE297" s="29"/>
      <c r="GF297" s="29"/>
      <c r="GG297" s="29"/>
      <c r="GH297" s="29"/>
      <c r="GI297" s="29"/>
      <c r="GJ297" s="29"/>
      <c r="GK297" s="286"/>
      <c r="GL297" s="148"/>
      <c r="GM297" s="250"/>
      <c r="GN297" s="65"/>
      <c r="GO297" s="65"/>
      <c r="GP297" s="69"/>
      <c r="GQ297" s="69"/>
      <c r="GR297" s="69"/>
      <c r="GS297" s="69"/>
      <c r="GT297" s="66"/>
      <c r="GU297" s="13"/>
      <c r="GV297" s="230"/>
    </row>
    <row r="298" spans="1:204" ht="15" hidden="1">
      <c r="A298" s="147"/>
      <c r="B298" s="29"/>
      <c r="C298" s="29"/>
      <c r="D298" s="29"/>
      <c r="E298" s="251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  <c r="AA298" s="176"/>
      <c r="AB298" s="176"/>
      <c r="AC298" s="176"/>
      <c r="AD298" s="176"/>
      <c r="AE298" s="176"/>
      <c r="AF298" s="176"/>
      <c r="AG298" s="176"/>
      <c r="AH298" s="176"/>
      <c r="AI298" s="176"/>
      <c r="AJ298" s="176"/>
      <c r="AK298" s="176"/>
      <c r="AL298" s="176"/>
      <c r="AM298" s="176"/>
      <c r="AN298" s="176"/>
      <c r="AO298" s="176"/>
      <c r="AP298" s="176"/>
      <c r="AQ298" s="176"/>
      <c r="AR298" s="176"/>
      <c r="AS298" s="176"/>
      <c r="AT298" s="176"/>
      <c r="AU298" s="176"/>
      <c r="AV298" s="176"/>
      <c r="AW298" s="176"/>
      <c r="AX298" s="176"/>
      <c r="AY298" s="176"/>
      <c r="AZ298" s="176"/>
      <c r="BA298" s="176"/>
      <c r="BB298" s="176"/>
      <c r="BC298" s="176"/>
      <c r="BD298" s="176"/>
      <c r="BE298" s="111"/>
      <c r="BF298" s="111"/>
      <c r="BG298" s="922"/>
      <c r="BH298" s="922"/>
      <c r="BI298" s="922"/>
      <c r="BJ298" s="922"/>
      <c r="BK298" s="922"/>
      <c r="BL298" s="922"/>
      <c r="BM298" s="922"/>
      <c r="BN298" s="922"/>
      <c r="BO298" s="922"/>
      <c r="BP298" s="430"/>
      <c r="BQ298" s="429"/>
      <c r="BR298" s="429"/>
      <c r="BS298" s="429"/>
      <c r="BT298" s="922">
        <f>CR66</f>
        <v>100000</v>
      </c>
      <c r="BU298" s="922"/>
      <c r="BV298" s="922"/>
      <c r="BW298" s="922"/>
      <c r="BX298" s="922"/>
      <c r="BY298" s="922"/>
      <c r="BZ298" s="922"/>
      <c r="CA298" s="922"/>
      <c r="CB298" s="922"/>
      <c r="CC298" s="173"/>
      <c r="CD298" s="431"/>
      <c r="CE298" s="431"/>
      <c r="CF298" s="431"/>
      <c r="CG298" s="431"/>
      <c r="CH298" s="431"/>
      <c r="CI298" s="431"/>
      <c r="CJ298" s="431"/>
      <c r="CK298" s="431"/>
      <c r="CL298" s="431"/>
      <c r="CM298" s="431"/>
      <c r="CN298" s="431"/>
      <c r="CO298" s="431"/>
      <c r="CP298" s="27"/>
      <c r="CQ298" s="419"/>
      <c r="CR298" s="432"/>
      <c r="CS298" s="432"/>
      <c r="CT298" s="432"/>
      <c r="CU298" s="432"/>
      <c r="CV298" s="432"/>
      <c r="CW298" s="432"/>
      <c r="CX298" s="432"/>
      <c r="CY298" s="432"/>
      <c r="CZ298" s="111"/>
      <c r="DA298" s="111"/>
      <c r="DB298" s="111"/>
      <c r="DC298" s="86"/>
      <c r="DD298" s="86"/>
      <c r="DE298" s="86"/>
      <c r="DF298" s="86"/>
      <c r="DG298" s="86"/>
      <c r="DH298" s="86"/>
      <c r="DI298" s="86"/>
      <c r="DJ298" s="86"/>
      <c r="DK298" s="86"/>
      <c r="DL298" s="86"/>
      <c r="DM298" s="86"/>
      <c r="DN298" s="86"/>
      <c r="DO298" s="86"/>
      <c r="DP298" s="86"/>
      <c r="DQ298" s="86"/>
      <c r="DR298" s="86"/>
      <c r="DS298" s="86"/>
      <c r="DT298" s="86"/>
      <c r="DU298" s="86"/>
      <c r="DV298" s="86"/>
      <c r="DW298" s="86"/>
      <c r="DX298" s="86"/>
      <c r="DY298" s="86"/>
      <c r="DZ298" s="86"/>
      <c r="EA298" s="86"/>
      <c r="EB298" s="432"/>
      <c r="EC298" s="432"/>
      <c r="ED298" s="86"/>
      <c r="EE298" s="86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152"/>
      <c r="FE298" s="152"/>
      <c r="FF298" s="152"/>
      <c r="FG298" s="152"/>
      <c r="FH298" s="152"/>
      <c r="FI298" s="152"/>
      <c r="FJ298" s="412"/>
      <c r="FK298" s="412"/>
      <c r="FL298" s="412"/>
      <c r="FM298" s="412"/>
      <c r="FN298" s="412"/>
      <c r="FO298" s="412"/>
      <c r="FP298" s="412"/>
      <c r="FQ298" s="412"/>
      <c r="FR298" s="412"/>
      <c r="FS298" s="412"/>
      <c r="FT298" s="412"/>
      <c r="FU298" s="412"/>
      <c r="FV298" s="29"/>
      <c r="FW298" s="29"/>
      <c r="FX298" s="29"/>
      <c r="FY298" s="29"/>
      <c r="FZ298" s="29"/>
      <c r="GA298" s="283"/>
      <c r="GB298" s="283"/>
      <c r="GC298" s="101"/>
      <c r="GD298" s="62"/>
      <c r="GE298" s="29"/>
      <c r="GF298" s="29"/>
      <c r="GG298" s="29"/>
      <c r="GH298" s="29"/>
      <c r="GI298" s="29"/>
      <c r="GJ298" s="29"/>
      <c r="GK298" s="286"/>
      <c r="GL298" s="148"/>
      <c r="GM298" s="250"/>
      <c r="GN298" s="65"/>
      <c r="GO298" s="65"/>
      <c r="GP298" s="69"/>
      <c r="GQ298" s="69"/>
      <c r="GR298" s="69"/>
      <c r="GS298" s="69"/>
      <c r="GT298" s="66"/>
      <c r="GU298" s="13"/>
      <c r="GV298" s="230"/>
    </row>
    <row r="299" spans="1:204" ht="15" hidden="1">
      <c r="A299" s="147"/>
      <c r="B299" s="161"/>
      <c r="C299" s="29"/>
      <c r="D299" s="29"/>
      <c r="E299" s="873" t="s">
        <v>30</v>
      </c>
      <c r="F299" s="874"/>
      <c r="G299" s="874"/>
      <c r="H299" s="874"/>
      <c r="I299" s="874"/>
      <c r="J299" s="874"/>
      <c r="K299" s="874"/>
      <c r="L299" s="874"/>
      <c r="M299" s="874"/>
      <c r="N299" s="874"/>
      <c r="O299" s="874"/>
      <c r="P299" s="874"/>
      <c r="Q299" s="874"/>
      <c r="R299" s="874"/>
      <c r="S299" s="874"/>
      <c r="T299" s="874"/>
      <c r="U299" s="874"/>
      <c r="V299" s="874"/>
      <c r="W299" s="874"/>
      <c r="X299" s="874"/>
      <c r="Y299" s="874"/>
      <c r="Z299" s="874"/>
      <c r="AA299" s="874"/>
      <c r="AB299" s="874"/>
      <c r="AC299" s="874"/>
      <c r="AD299" s="874"/>
      <c r="AE299" s="874"/>
      <c r="AF299" s="874"/>
      <c r="AG299" s="874"/>
      <c r="AH299" s="874"/>
      <c r="AI299" s="874"/>
      <c r="AJ299" s="874"/>
      <c r="AK299" s="176"/>
      <c r="AL299" s="176"/>
      <c r="AM299" s="176"/>
      <c r="AN299" s="176"/>
      <c r="AO299" s="176"/>
      <c r="AP299" s="176"/>
      <c r="AQ299" s="176"/>
      <c r="AR299" s="176"/>
      <c r="AS299" s="176"/>
      <c r="AT299" s="176"/>
      <c r="AU299" s="176"/>
      <c r="AV299" s="176"/>
      <c r="AW299" s="176"/>
      <c r="AX299" s="176"/>
      <c r="AY299" s="176"/>
      <c r="AZ299" s="176"/>
      <c r="BA299" s="176"/>
      <c r="BB299" s="176"/>
      <c r="BC299" s="176"/>
      <c r="BD299" s="176"/>
      <c r="BE299" s="111"/>
      <c r="BF299" s="111"/>
      <c r="BG299" s="1024"/>
      <c r="BH299" s="1024"/>
      <c r="BI299" s="1024"/>
      <c r="BJ299" s="1024"/>
      <c r="BK299" s="1024"/>
      <c r="BL299" s="1024"/>
      <c r="BM299" s="1024"/>
      <c r="BN299" s="1024"/>
      <c r="BO299" s="1024"/>
      <c r="BP299" s="430"/>
      <c r="BQ299" s="433"/>
      <c r="BR299" s="374"/>
      <c r="BS299" s="434"/>
      <c r="BT299" s="999">
        <f>CG299/BT298</f>
        <v>0.057</v>
      </c>
      <c r="BU299" s="999"/>
      <c r="BV299" s="999"/>
      <c r="BW299" s="999"/>
      <c r="BX299" s="999"/>
      <c r="BY299" s="999"/>
      <c r="BZ299" s="999"/>
      <c r="CA299" s="999"/>
      <c r="CB299" s="999"/>
      <c r="CC299" s="434"/>
      <c r="CD299" s="431"/>
      <c r="CE299" s="431"/>
      <c r="CF299" s="431"/>
      <c r="CG299" s="996">
        <f>CG262</f>
        <v>5700</v>
      </c>
      <c r="CH299" s="996"/>
      <c r="CI299" s="996"/>
      <c r="CJ299" s="996"/>
      <c r="CK299" s="996"/>
      <c r="CL299" s="996"/>
      <c r="CM299" s="996"/>
      <c r="CN299" s="996"/>
      <c r="CO299" s="996"/>
      <c r="CP299" s="111"/>
      <c r="CQ299" s="419"/>
      <c r="CR299" s="255"/>
      <c r="CS299" s="255"/>
      <c r="CT299" s="255"/>
      <c r="CU299" s="255"/>
      <c r="CV299" s="255"/>
      <c r="CW299" s="255"/>
      <c r="CX299" s="435"/>
      <c r="CY299" s="435"/>
      <c r="CZ299" s="435"/>
      <c r="DA299" s="257"/>
      <c r="DB299" s="257"/>
      <c r="DC299" s="86"/>
      <c r="DD299" s="86"/>
      <c r="DE299" s="86"/>
      <c r="DF299" s="86"/>
      <c r="DG299" s="86"/>
      <c r="DH299" s="86"/>
      <c r="DI299" s="86"/>
      <c r="DJ299" s="86"/>
      <c r="DK299" s="86"/>
      <c r="DL299" s="86"/>
      <c r="DM299" s="86"/>
      <c r="DN299" s="86"/>
      <c r="DO299" s="86"/>
      <c r="DP299" s="86"/>
      <c r="DQ299" s="86"/>
      <c r="DR299" s="86"/>
      <c r="DS299" s="86"/>
      <c r="DT299" s="86"/>
      <c r="DU299" s="86"/>
      <c r="DV299" s="86"/>
      <c r="DW299" s="86"/>
      <c r="DX299" s="86"/>
      <c r="DY299" s="86"/>
      <c r="DZ299" s="86"/>
      <c r="EA299" s="86"/>
      <c r="EB299" s="256"/>
      <c r="EC299" s="436"/>
      <c r="ED299" s="86"/>
      <c r="EE299" s="86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152"/>
      <c r="FE299" s="152"/>
      <c r="FF299" s="152"/>
      <c r="FG299" s="152"/>
      <c r="FH299" s="152"/>
      <c r="FI299" s="152"/>
      <c r="FJ299" s="412"/>
      <c r="FK299" s="412"/>
      <c r="FL299" s="412"/>
      <c r="FM299" s="412"/>
      <c r="FN299" s="412"/>
      <c r="FO299" s="412"/>
      <c r="FP299" s="412"/>
      <c r="FQ299" s="412"/>
      <c r="FR299" s="412"/>
      <c r="FS299" s="412"/>
      <c r="FT299" s="412"/>
      <c r="FU299" s="412"/>
      <c r="FV299" s="29"/>
      <c r="FW299" s="29"/>
      <c r="FX299" s="29"/>
      <c r="FY299" s="29"/>
      <c r="FZ299" s="29"/>
      <c r="GA299" s="283"/>
      <c r="GB299" s="283"/>
      <c r="GC299" s="101"/>
      <c r="GD299" s="62"/>
      <c r="GE299" s="29"/>
      <c r="GF299" s="29"/>
      <c r="GG299" s="29"/>
      <c r="GH299" s="29"/>
      <c r="GI299" s="29"/>
      <c r="GJ299" s="29"/>
      <c r="GK299" s="286"/>
      <c r="GL299" s="148"/>
      <c r="GM299" s="250"/>
      <c r="GN299" s="65"/>
      <c r="GO299" s="65"/>
      <c r="GP299" s="69"/>
      <c r="GQ299" s="69"/>
      <c r="GR299" s="69"/>
      <c r="GS299" s="69"/>
      <c r="GT299" s="66"/>
      <c r="GU299" s="13"/>
      <c r="GV299" s="230"/>
    </row>
    <row r="300" spans="1:204" ht="15" hidden="1">
      <c r="A300" s="147"/>
      <c r="B300" s="29"/>
      <c r="C300" s="29"/>
      <c r="D300" s="29"/>
      <c r="E300" s="904" t="s">
        <v>142</v>
      </c>
      <c r="F300" s="905"/>
      <c r="G300" s="905"/>
      <c r="H300" s="905"/>
      <c r="I300" s="905"/>
      <c r="J300" s="905"/>
      <c r="K300" s="905"/>
      <c r="L300" s="905"/>
      <c r="M300" s="905"/>
      <c r="N300" s="905"/>
      <c r="O300" s="905"/>
      <c r="P300" s="905"/>
      <c r="Q300" s="905"/>
      <c r="R300" s="905"/>
      <c r="S300" s="905"/>
      <c r="T300" s="905"/>
      <c r="U300" s="905"/>
      <c r="V300" s="905"/>
      <c r="W300" s="905"/>
      <c r="X300" s="905"/>
      <c r="Y300" s="905"/>
      <c r="Z300" s="905"/>
      <c r="AA300" s="905"/>
      <c r="AB300" s="905"/>
      <c r="AC300" s="905"/>
      <c r="AD300" s="905"/>
      <c r="AE300" s="905"/>
      <c r="AF300" s="905"/>
      <c r="AG300" s="905"/>
      <c r="AH300" s="90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37"/>
      <c r="BE300" s="111"/>
      <c r="BF300" s="111"/>
      <c r="BG300" s="1024"/>
      <c r="BH300" s="1024"/>
      <c r="BI300" s="1024"/>
      <c r="BJ300" s="1024"/>
      <c r="BK300" s="1024"/>
      <c r="BL300" s="1024"/>
      <c r="BM300" s="1024"/>
      <c r="BN300" s="1024"/>
      <c r="BO300" s="1024"/>
      <c r="BP300" s="430"/>
      <c r="BQ300" s="173"/>
      <c r="BR300" s="173"/>
      <c r="BS300" s="173"/>
      <c r="BT300" s="999">
        <f>CG300/BT298</f>
        <v>0.81</v>
      </c>
      <c r="BU300" s="999"/>
      <c r="BV300" s="999"/>
      <c r="BW300" s="999"/>
      <c r="BX300" s="999"/>
      <c r="BY300" s="999"/>
      <c r="BZ300" s="999"/>
      <c r="CA300" s="999"/>
      <c r="CB300" s="999"/>
      <c r="CC300" s="173"/>
      <c r="CD300" s="431"/>
      <c r="CE300" s="431"/>
      <c r="CF300" s="431"/>
      <c r="CG300" s="996">
        <f>CG177</f>
        <v>81000</v>
      </c>
      <c r="CH300" s="996"/>
      <c r="CI300" s="996"/>
      <c r="CJ300" s="996"/>
      <c r="CK300" s="996"/>
      <c r="CL300" s="996"/>
      <c r="CM300" s="996"/>
      <c r="CN300" s="996"/>
      <c r="CO300" s="996"/>
      <c r="CP300" s="111"/>
      <c r="CQ300" s="419"/>
      <c r="CR300" s="255"/>
      <c r="CS300" s="255"/>
      <c r="CT300" s="255"/>
      <c r="CU300" s="255"/>
      <c r="CV300" s="255"/>
      <c r="CW300" s="255"/>
      <c r="CX300" s="435"/>
      <c r="CY300" s="435"/>
      <c r="CZ300" s="435"/>
      <c r="DA300" s="257"/>
      <c r="DB300" s="257"/>
      <c r="DC300" s="86"/>
      <c r="DD300" s="86"/>
      <c r="DE300" s="86"/>
      <c r="DF300" s="86"/>
      <c r="DG300" s="86"/>
      <c r="DH300" s="86"/>
      <c r="DI300" s="86"/>
      <c r="DJ300" s="86"/>
      <c r="DK300" s="86"/>
      <c r="DL300" s="86"/>
      <c r="DM300" s="86"/>
      <c r="DN300" s="86"/>
      <c r="DO300" s="86"/>
      <c r="DP300" s="86"/>
      <c r="DQ300" s="86"/>
      <c r="DR300" s="86"/>
      <c r="DS300" s="86"/>
      <c r="DT300" s="86"/>
      <c r="DU300" s="86"/>
      <c r="DV300" s="86"/>
      <c r="DW300" s="86"/>
      <c r="DX300" s="86"/>
      <c r="DY300" s="86"/>
      <c r="DZ300" s="86"/>
      <c r="EA300" s="86"/>
      <c r="EB300" s="111"/>
      <c r="EC300" s="111"/>
      <c r="ED300" s="86"/>
      <c r="EE300" s="86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152"/>
      <c r="FE300" s="152"/>
      <c r="FF300" s="152"/>
      <c r="FG300" s="152"/>
      <c r="FH300" s="152"/>
      <c r="FI300" s="152"/>
      <c r="FJ300" s="412"/>
      <c r="FK300" s="412"/>
      <c r="FL300" s="412"/>
      <c r="FM300" s="412"/>
      <c r="FN300" s="412"/>
      <c r="FO300" s="412"/>
      <c r="FP300" s="412"/>
      <c r="FQ300" s="412"/>
      <c r="FR300" s="412"/>
      <c r="FS300" s="412"/>
      <c r="FT300" s="412"/>
      <c r="FU300" s="412"/>
      <c r="FV300" s="29"/>
      <c r="FW300" s="29"/>
      <c r="FX300" s="29"/>
      <c r="FY300" s="29"/>
      <c r="FZ300" s="29"/>
      <c r="GA300" s="283"/>
      <c r="GB300" s="283"/>
      <c r="GC300" s="101"/>
      <c r="GD300" s="62"/>
      <c r="GE300" s="29"/>
      <c r="GF300" s="29"/>
      <c r="GG300" s="29"/>
      <c r="GH300" s="29"/>
      <c r="GI300" s="29"/>
      <c r="GJ300" s="29"/>
      <c r="GK300" s="286"/>
      <c r="GL300" s="148"/>
      <c r="GM300" s="250"/>
      <c r="GN300" s="65"/>
      <c r="GO300" s="65"/>
      <c r="GP300" s="69"/>
      <c r="GQ300" s="69"/>
      <c r="GR300" s="69"/>
      <c r="GS300" s="69"/>
      <c r="GT300" s="66"/>
      <c r="GU300" s="13"/>
      <c r="GV300" s="230"/>
    </row>
    <row r="301" spans="1:204" ht="15" hidden="1">
      <c r="A301" s="147"/>
      <c r="B301" s="29"/>
      <c r="C301" s="29"/>
      <c r="D301" s="29"/>
      <c r="E301" s="904" t="s">
        <v>141</v>
      </c>
      <c r="F301" s="905"/>
      <c r="G301" s="905"/>
      <c r="H301" s="905"/>
      <c r="I301" s="905"/>
      <c r="J301" s="905"/>
      <c r="K301" s="905"/>
      <c r="L301" s="905"/>
      <c r="M301" s="905"/>
      <c r="N301" s="905"/>
      <c r="O301" s="905"/>
      <c r="P301" s="905"/>
      <c r="Q301" s="905"/>
      <c r="R301" s="905"/>
      <c r="S301" s="905"/>
      <c r="T301" s="905"/>
      <c r="U301" s="905"/>
      <c r="V301" s="905"/>
      <c r="W301" s="905"/>
      <c r="X301" s="905"/>
      <c r="Y301" s="905"/>
      <c r="Z301" s="905"/>
      <c r="AA301" s="905"/>
      <c r="AB301" s="905"/>
      <c r="AC301" s="905"/>
      <c r="AD301" s="905"/>
      <c r="AE301" s="905"/>
      <c r="AF301" s="905"/>
      <c r="AG301" s="905"/>
      <c r="AH301" s="905"/>
      <c r="AI301" s="905"/>
      <c r="AJ301" s="905"/>
      <c r="AK301" s="905"/>
      <c r="AL301" s="905"/>
      <c r="AM301" s="905"/>
      <c r="AN301" s="905"/>
      <c r="AO301" s="905"/>
      <c r="AP301" s="905"/>
      <c r="AQ301" s="905"/>
      <c r="AR301" s="905"/>
      <c r="AS301" s="905"/>
      <c r="AT301" s="905"/>
      <c r="AU301" s="905"/>
      <c r="AV301" s="905"/>
      <c r="AW301" s="905"/>
      <c r="AX301" s="905"/>
      <c r="AY301" s="612"/>
      <c r="AZ301" s="612"/>
      <c r="BA301" s="612"/>
      <c r="BB301" s="612"/>
      <c r="BC301" s="612"/>
      <c r="BD301" s="550"/>
      <c r="BE301" s="582"/>
      <c r="BF301" s="582"/>
      <c r="BG301" s="631"/>
      <c r="BH301" s="631"/>
      <c r="BI301" s="631"/>
      <c r="BJ301" s="631"/>
      <c r="BK301" s="631"/>
      <c r="BL301" s="631"/>
      <c r="BM301" s="631"/>
      <c r="BN301" s="631"/>
      <c r="BO301" s="631"/>
      <c r="BP301" s="613"/>
      <c r="BQ301" s="582"/>
      <c r="BR301" s="582"/>
      <c r="BS301" s="582"/>
      <c r="BT301" s="999">
        <f>CG301/BT298</f>
        <v>-0.0036666666666666787</v>
      </c>
      <c r="BU301" s="999"/>
      <c r="BV301" s="999"/>
      <c r="BW301" s="999"/>
      <c r="BX301" s="999"/>
      <c r="BY301" s="999"/>
      <c r="BZ301" s="999"/>
      <c r="CA301" s="999"/>
      <c r="CB301" s="999"/>
      <c r="CC301" s="582"/>
      <c r="CD301" s="606"/>
      <c r="CE301" s="606"/>
      <c r="CF301" s="606"/>
      <c r="CG301" s="996">
        <f>CG264</f>
        <v>-366.6666666666679</v>
      </c>
      <c r="CH301" s="996"/>
      <c r="CI301" s="996"/>
      <c r="CJ301" s="996"/>
      <c r="CK301" s="996"/>
      <c r="CL301" s="996"/>
      <c r="CM301" s="996"/>
      <c r="CN301" s="996"/>
      <c r="CO301" s="996"/>
      <c r="CP301" s="111"/>
      <c r="CQ301" s="419"/>
      <c r="CR301" s="255"/>
      <c r="CS301" s="255"/>
      <c r="CT301" s="255"/>
      <c r="CU301" s="255"/>
      <c r="CV301" s="255"/>
      <c r="CW301" s="255"/>
      <c r="CX301" s="435"/>
      <c r="CY301" s="435"/>
      <c r="CZ301" s="435"/>
      <c r="DA301" s="257"/>
      <c r="DB301" s="257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111"/>
      <c r="EC301" s="111"/>
      <c r="ED301" s="86"/>
      <c r="EE301" s="86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152"/>
      <c r="FE301" s="152"/>
      <c r="FF301" s="152"/>
      <c r="FG301" s="152"/>
      <c r="FH301" s="152"/>
      <c r="FI301" s="152"/>
      <c r="FJ301" s="412"/>
      <c r="FK301" s="412"/>
      <c r="FL301" s="412"/>
      <c r="FM301" s="412"/>
      <c r="FN301" s="412"/>
      <c r="FO301" s="412"/>
      <c r="FP301" s="412"/>
      <c r="FQ301" s="412"/>
      <c r="FR301" s="412"/>
      <c r="FS301" s="412"/>
      <c r="FT301" s="412"/>
      <c r="FU301" s="412"/>
      <c r="FV301" s="29"/>
      <c r="FW301" s="29"/>
      <c r="FX301" s="29"/>
      <c r="FY301" s="29"/>
      <c r="FZ301" s="29"/>
      <c r="GA301" s="283"/>
      <c r="GB301" s="283"/>
      <c r="GC301" s="101"/>
      <c r="GD301" s="62"/>
      <c r="GE301" s="29"/>
      <c r="GF301" s="29"/>
      <c r="GG301" s="29"/>
      <c r="GH301" s="29"/>
      <c r="GI301" s="29"/>
      <c r="GJ301" s="29"/>
      <c r="GK301" s="286"/>
      <c r="GL301" s="148"/>
      <c r="GM301" s="250"/>
      <c r="GN301" s="65"/>
      <c r="GO301" s="65"/>
      <c r="GP301" s="69"/>
      <c r="GQ301" s="69"/>
      <c r="GR301" s="69"/>
      <c r="GS301" s="69"/>
      <c r="GT301" s="66"/>
      <c r="GU301" s="13"/>
      <c r="GV301" s="230"/>
    </row>
    <row r="302" spans="1:204" ht="15.75" customHeight="1" hidden="1">
      <c r="A302" s="147"/>
      <c r="B302" s="29"/>
      <c r="C302" s="29"/>
      <c r="D302" s="29"/>
      <c r="E302" s="1026" t="s">
        <v>20</v>
      </c>
      <c r="F302" s="1027"/>
      <c r="G302" s="1027"/>
      <c r="H302" s="1027"/>
      <c r="I302" s="1027"/>
      <c r="J302" s="1027"/>
      <c r="K302" s="1027"/>
      <c r="L302" s="1027"/>
      <c r="M302" s="1027"/>
      <c r="N302" s="1027"/>
      <c r="O302" s="1027"/>
      <c r="P302" s="1027"/>
      <c r="Q302" s="1027"/>
      <c r="R302" s="1027"/>
      <c r="S302" s="1027"/>
      <c r="T302" s="1027"/>
      <c r="U302" s="1027"/>
      <c r="V302" s="1027"/>
      <c r="W302" s="1027"/>
      <c r="X302" s="1027"/>
      <c r="Y302" s="1027"/>
      <c r="Z302" s="1027"/>
      <c r="AA302" s="1027"/>
      <c r="AB302" s="1027"/>
      <c r="AC302" s="1027"/>
      <c r="AD302" s="1027"/>
      <c r="AE302" s="1027"/>
      <c r="AF302" s="1027"/>
      <c r="AG302" s="1027"/>
      <c r="AH302" s="1027"/>
      <c r="AI302" s="884"/>
      <c r="AJ302" s="884"/>
      <c r="AK302" s="884"/>
      <c r="AL302" s="884"/>
      <c r="AM302" s="884"/>
      <c r="AN302" s="88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26"/>
      <c r="BA302" s="884" t="s">
        <v>8</v>
      </c>
      <c r="BB302" s="884"/>
      <c r="BC302" s="884"/>
      <c r="BD302" s="884"/>
      <c r="BE302" s="884"/>
      <c r="BF302" s="884"/>
      <c r="BG302" s="1316"/>
      <c r="BH302" s="1316"/>
      <c r="BI302" s="1316"/>
      <c r="BJ302" s="1316"/>
      <c r="BK302" s="1316"/>
      <c r="BL302" s="1316"/>
      <c r="BM302" s="1316"/>
      <c r="BN302" s="1316"/>
      <c r="BO302" s="1316"/>
      <c r="BP302" s="437"/>
      <c r="BQ302" s="438"/>
      <c r="BR302" s="439"/>
      <c r="BS302" s="440"/>
      <c r="BT302" s="1001">
        <f>CG302/BT298</f>
        <v>0.8633333333333333</v>
      </c>
      <c r="BU302" s="1001"/>
      <c r="BV302" s="1001"/>
      <c r="BW302" s="1001"/>
      <c r="BX302" s="1001"/>
      <c r="BY302" s="1001"/>
      <c r="BZ302" s="1001"/>
      <c r="CA302" s="1001"/>
      <c r="CB302" s="1001"/>
      <c r="CC302" s="440"/>
      <c r="CD302" s="441"/>
      <c r="CE302" s="441"/>
      <c r="CF302" s="441"/>
      <c r="CG302" s="997">
        <f>SUM(CG299:CO301)</f>
        <v>86333.33333333333</v>
      </c>
      <c r="CH302" s="997"/>
      <c r="CI302" s="997"/>
      <c r="CJ302" s="997"/>
      <c r="CK302" s="997"/>
      <c r="CL302" s="997"/>
      <c r="CM302" s="997"/>
      <c r="CN302" s="997"/>
      <c r="CO302" s="997"/>
      <c r="CP302" s="443"/>
      <c r="CQ302" s="419"/>
      <c r="CR302" s="444"/>
      <c r="CS302" s="444"/>
      <c r="CT302" s="444"/>
      <c r="CU302" s="444"/>
      <c r="CV302" s="444"/>
      <c r="CW302" s="444"/>
      <c r="CX302" s="435"/>
      <c r="CY302" s="435"/>
      <c r="CZ302" s="435"/>
      <c r="DA302" s="257"/>
      <c r="DB302" s="257"/>
      <c r="DC302" s="86"/>
      <c r="DD302" s="86"/>
      <c r="DE302" s="86"/>
      <c r="DF302" s="86"/>
      <c r="DG302" s="86"/>
      <c r="DH302" s="86"/>
      <c r="DI302" s="86"/>
      <c r="DJ302" s="86"/>
      <c r="DK302" s="86"/>
      <c r="DL302" s="86"/>
      <c r="DM302" s="86"/>
      <c r="DN302" s="86"/>
      <c r="DO302" s="86"/>
      <c r="DP302" s="86"/>
      <c r="DQ302" s="86"/>
      <c r="DR302" s="86"/>
      <c r="DS302" s="86"/>
      <c r="DT302" s="86"/>
      <c r="DU302" s="86"/>
      <c r="DV302" s="86"/>
      <c r="DW302" s="86"/>
      <c r="DX302" s="86"/>
      <c r="DY302" s="86"/>
      <c r="DZ302" s="86"/>
      <c r="EA302" s="86"/>
      <c r="EB302" s="445"/>
      <c r="EC302" s="446"/>
      <c r="ED302" s="86"/>
      <c r="EE302" s="86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152"/>
      <c r="FE302" s="152"/>
      <c r="FF302" s="152"/>
      <c r="FG302" s="152"/>
      <c r="FH302" s="152"/>
      <c r="FI302" s="152"/>
      <c r="FJ302" s="412"/>
      <c r="FK302" s="412"/>
      <c r="FL302" s="412"/>
      <c r="FM302" s="412"/>
      <c r="FN302" s="412"/>
      <c r="FO302" s="412"/>
      <c r="FP302" s="412"/>
      <c r="FQ302" s="412"/>
      <c r="FR302" s="412"/>
      <c r="FS302" s="412"/>
      <c r="FT302" s="412"/>
      <c r="FU302" s="412"/>
      <c r="FV302" s="29"/>
      <c r="FW302" s="29"/>
      <c r="FX302" s="29"/>
      <c r="FY302" s="29"/>
      <c r="FZ302" s="29"/>
      <c r="GA302" s="283"/>
      <c r="GB302" s="283"/>
      <c r="GC302" s="101"/>
      <c r="GD302" s="62"/>
      <c r="GE302" s="29"/>
      <c r="GF302" s="29"/>
      <c r="GG302" s="29"/>
      <c r="GH302" s="29"/>
      <c r="GI302" s="29"/>
      <c r="GJ302" s="29"/>
      <c r="GK302" s="286"/>
      <c r="GL302" s="148"/>
      <c r="GM302" s="250"/>
      <c r="GN302" s="65"/>
      <c r="GO302" s="65"/>
      <c r="GP302" s="69"/>
      <c r="GQ302" s="69"/>
      <c r="GR302" s="69"/>
      <c r="GS302" s="69"/>
      <c r="GT302" s="66"/>
      <c r="GU302" s="13"/>
      <c r="GV302" s="230"/>
    </row>
    <row r="303" spans="1:204" ht="15" hidden="1">
      <c r="A303" s="147"/>
      <c r="B303" s="29"/>
      <c r="C303" s="29"/>
      <c r="D303" s="29"/>
      <c r="E303" s="251"/>
      <c r="F303" s="176"/>
      <c r="G303" s="176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  <c r="AA303" s="176"/>
      <c r="AB303" s="176"/>
      <c r="AC303" s="176"/>
      <c r="AD303" s="176"/>
      <c r="AE303" s="176"/>
      <c r="AF303" s="176"/>
      <c r="AG303" s="176"/>
      <c r="AH303" s="176"/>
      <c r="AI303" s="25"/>
      <c r="AJ303" s="194"/>
      <c r="AK303" s="194"/>
      <c r="AL303" s="194"/>
      <c r="AM303" s="194"/>
      <c r="AN303" s="194"/>
      <c r="AO303" s="194"/>
      <c r="AP303" s="194"/>
      <c r="AQ303" s="194"/>
      <c r="AR303" s="194"/>
      <c r="AS303" s="194"/>
      <c r="AT303" s="194"/>
      <c r="AU303" s="194"/>
      <c r="AV303" s="194"/>
      <c r="AW303" s="194"/>
      <c r="AX303" s="194"/>
      <c r="AY303" s="194"/>
      <c r="AZ303" s="26"/>
      <c r="BA303" s="194"/>
      <c r="BB303" s="194"/>
      <c r="BC303" s="194"/>
      <c r="BD303" s="194"/>
      <c r="BE303" s="194"/>
      <c r="BF303" s="111"/>
      <c r="BG303" s="996"/>
      <c r="BH303" s="996"/>
      <c r="BI303" s="996"/>
      <c r="BJ303" s="996"/>
      <c r="BK303" s="996"/>
      <c r="BL303" s="996"/>
      <c r="BM303" s="996"/>
      <c r="BN303" s="996"/>
      <c r="BO303" s="996"/>
      <c r="BP303" s="430"/>
      <c r="BQ303" s="384"/>
      <c r="BR303" s="173"/>
      <c r="BS303" s="173"/>
      <c r="BT303" s="999"/>
      <c r="BU303" s="999"/>
      <c r="BV303" s="999"/>
      <c r="BW303" s="999"/>
      <c r="BX303" s="999"/>
      <c r="BY303" s="999"/>
      <c r="BZ303" s="999"/>
      <c r="CA303" s="999"/>
      <c r="CB303" s="999"/>
      <c r="CC303" s="173"/>
      <c r="CD303" s="431"/>
      <c r="CE303" s="431"/>
      <c r="CF303" s="431"/>
      <c r="CG303" s="996"/>
      <c r="CH303" s="996"/>
      <c r="CI303" s="996"/>
      <c r="CJ303" s="996"/>
      <c r="CK303" s="996"/>
      <c r="CL303" s="996"/>
      <c r="CM303" s="996"/>
      <c r="CN303" s="996"/>
      <c r="CO303" s="996"/>
      <c r="CP303" s="111"/>
      <c r="CQ303" s="419"/>
      <c r="CR303" s="255"/>
      <c r="CS303" s="255"/>
      <c r="CT303" s="255"/>
      <c r="CU303" s="255"/>
      <c r="CV303" s="255"/>
      <c r="CW303" s="255"/>
      <c r="CX303" s="435"/>
      <c r="CY303" s="435"/>
      <c r="CZ303" s="435"/>
      <c r="DA303" s="257"/>
      <c r="DB303" s="257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152"/>
      <c r="EC303" s="111"/>
      <c r="ED303" s="86"/>
      <c r="EE303" s="86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152"/>
      <c r="FE303" s="152"/>
      <c r="FF303" s="152"/>
      <c r="FG303" s="152"/>
      <c r="FH303" s="152"/>
      <c r="FI303" s="152"/>
      <c r="FJ303" s="412"/>
      <c r="FK303" s="412"/>
      <c r="FL303" s="412"/>
      <c r="FM303" s="412"/>
      <c r="FN303" s="412"/>
      <c r="FO303" s="412"/>
      <c r="FP303" s="412"/>
      <c r="FQ303" s="412"/>
      <c r="FR303" s="412"/>
      <c r="FS303" s="412"/>
      <c r="FT303" s="412"/>
      <c r="FU303" s="412"/>
      <c r="FV303" s="29"/>
      <c r="FW303" s="29"/>
      <c r="FX303" s="29"/>
      <c r="FY303" s="29"/>
      <c r="FZ303" s="29"/>
      <c r="GA303" s="283"/>
      <c r="GB303" s="283"/>
      <c r="GC303" s="101"/>
      <c r="GD303" s="62"/>
      <c r="GE303" s="29"/>
      <c r="GF303" s="29"/>
      <c r="GG303" s="29"/>
      <c r="GH303" s="29"/>
      <c r="GI303" s="29"/>
      <c r="GJ303" s="29"/>
      <c r="GK303" s="286"/>
      <c r="GL303" s="148"/>
      <c r="GM303" s="250"/>
      <c r="GN303" s="65"/>
      <c r="GO303" s="65"/>
      <c r="GP303" s="69"/>
      <c r="GQ303" s="69"/>
      <c r="GR303" s="69"/>
      <c r="GS303" s="69"/>
      <c r="GT303" s="66"/>
      <c r="GU303" s="13"/>
      <c r="GV303" s="230"/>
    </row>
    <row r="304" spans="1:204" ht="15" hidden="1">
      <c r="A304" s="147"/>
      <c r="B304" s="29"/>
      <c r="C304" s="29"/>
      <c r="D304" s="29"/>
      <c r="E304" s="873" t="s">
        <v>47</v>
      </c>
      <c r="F304" s="874"/>
      <c r="G304" s="874"/>
      <c r="H304" s="874"/>
      <c r="I304" s="874"/>
      <c r="J304" s="874"/>
      <c r="K304" s="874"/>
      <c r="L304" s="874"/>
      <c r="M304" s="874"/>
      <c r="N304" s="874"/>
      <c r="O304" s="874"/>
      <c r="P304" s="874"/>
      <c r="Q304" s="874"/>
      <c r="R304" s="874"/>
      <c r="S304" s="874"/>
      <c r="T304" s="874"/>
      <c r="U304" s="874"/>
      <c r="V304" s="874"/>
      <c r="W304" s="874"/>
      <c r="X304" s="874"/>
      <c r="Y304" s="874"/>
      <c r="Z304" s="874"/>
      <c r="AA304" s="874"/>
      <c r="AB304" s="874"/>
      <c r="AC304" s="874"/>
      <c r="AD304" s="874"/>
      <c r="AE304" s="874"/>
      <c r="AF304" s="874"/>
      <c r="AG304" s="874"/>
      <c r="AH304" s="37"/>
      <c r="AI304" s="37"/>
      <c r="AJ304" s="37"/>
      <c r="AK304" s="194"/>
      <c r="AL304" s="194"/>
      <c r="AM304" s="194"/>
      <c r="AN304" s="194"/>
      <c r="AO304" s="194"/>
      <c r="AP304" s="194"/>
      <c r="AQ304" s="194"/>
      <c r="AR304" s="194"/>
      <c r="AS304" s="194"/>
      <c r="AT304" s="194"/>
      <c r="AU304" s="194"/>
      <c r="AV304" s="194"/>
      <c r="AW304" s="194"/>
      <c r="AX304" s="194"/>
      <c r="AY304" s="194"/>
      <c r="AZ304" s="26"/>
      <c r="BA304" s="194"/>
      <c r="BB304" s="194"/>
      <c r="BC304" s="194"/>
      <c r="BD304" s="194"/>
      <c r="BE304" s="194"/>
      <c r="BF304" s="111"/>
      <c r="BG304" s="1024"/>
      <c r="BH304" s="1024"/>
      <c r="BI304" s="1024"/>
      <c r="BJ304" s="1024"/>
      <c r="BK304" s="1024"/>
      <c r="BL304" s="1024"/>
      <c r="BM304" s="1024"/>
      <c r="BN304" s="1024"/>
      <c r="BO304" s="1024"/>
      <c r="BP304" s="430"/>
      <c r="BQ304" s="384"/>
      <c r="BR304" s="173"/>
      <c r="BS304" s="173"/>
      <c r="BT304" s="999">
        <f>CG304/BT298</f>
        <v>0.0888</v>
      </c>
      <c r="BU304" s="999"/>
      <c r="BV304" s="999"/>
      <c r="BW304" s="999"/>
      <c r="BX304" s="999"/>
      <c r="BY304" s="999"/>
      <c r="BZ304" s="999"/>
      <c r="CA304" s="999"/>
      <c r="CB304" s="999"/>
      <c r="CC304" s="173"/>
      <c r="CD304" s="431"/>
      <c r="CE304" s="431"/>
      <c r="CF304" s="431"/>
      <c r="CG304" s="996">
        <f>CG259</f>
        <v>8880</v>
      </c>
      <c r="CH304" s="996"/>
      <c r="CI304" s="996"/>
      <c r="CJ304" s="996"/>
      <c r="CK304" s="996"/>
      <c r="CL304" s="996"/>
      <c r="CM304" s="996"/>
      <c r="CN304" s="996"/>
      <c r="CO304" s="996"/>
      <c r="CP304" s="111"/>
      <c r="CQ304" s="419"/>
      <c r="CR304" s="255"/>
      <c r="CS304" s="255"/>
      <c r="CT304" s="255"/>
      <c r="CU304" s="255"/>
      <c r="CV304" s="255"/>
      <c r="CW304" s="255"/>
      <c r="CX304" s="435"/>
      <c r="CY304" s="435"/>
      <c r="CZ304" s="435"/>
      <c r="DA304" s="257"/>
      <c r="DB304" s="257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86"/>
      <c r="EB304" s="152"/>
      <c r="EC304" s="111"/>
      <c r="ED304" s="86"/>
      <c r="EE304" s="86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152"/>
      <c r="FE304" s="152"/>
      <c r="FF304" s="152"/>
      <c r="FG304" s="152"/>
      <c r="FH304" s="152"/>
      <c r="FI304" s="152"/>
      <c r="FJ304" s="412"/>
      <c r="FK304" s="412"/>
      <c r="FL304" s="412"/>
      <c r="FM304" s="412"/>
      <c r="FN304" s="412"/>
      <c r="FO304" s="412"/>
      <c r="FP304" s="412"/>
      <c r="FQ304" s="412"/>
      <c r="FR304" s="412"/>
      <c r="FS304" s="412"/>
      <c r="FT304" s="412"/>
      <c r="FU304" s="412"/>
      <c r="FV304" s="29"/>
      <c r="FW304" s="29"/>
      <c r="FX304" s="29"/>
      <c r="FY304" s="29"/>
      <c r="FZ304" s="29"/>
      <c r="GA304" s="283"/>
      <c r="GB304" s="283"/>
      <c r="GC304" s="101"/>
      <c r="GD304" s="62"/>
      <c r="GE304" s="29"/>
      <c r="GF304" s="29"/>
      <c r="GG304" s="29"/>
      <c r="GH304" s="29"/>
      <c r="GI304" s="29"/>
      <c r="GJ304" s="29"/>
      <c r="GK304" s="286"/>
      <c r="GL304" s="148"/>
      <c r="GM304" s="250"/>
      <c r="GN304" s="65"/>
      <c r="GO304" s="65"/>
      <c r="GP304" s="69"/>
      <c r="GQ304" s="69"/>
      <c r="GR304" s="69"/>
      <c r="GS304" s="69"/>
      <c r="GT304" s="66"/>
      <c r="GU304" s="13"/>
      <c r="GV304" s="230"/>
    </row>
    <row r="305" spans="1:204" ht="15" hidden="1">
      <c r="A305" s="147"/>
      <c r="B305" s="29"/>
      <c r="C305" s="29"/>
      <c r="D305" s="29"/>
      <c r="E305" s="873" t="s">
        <v>43</v>
      </c>
      <c r="F305" s="874"/>
      <c r="G305" s="874"/>
      <c r="H305" s="874"/>
      <c r="I305" s="874"/>
      <c r="J305" s="874"/>
      <c r="K305" s="874"/>
      <c r="L305" s="874"/>
      <c r="M305" s="874"/>
      <c r="N305" s="874"/>
      <c r="O305" s="874"/>
      <c r="P305" s="874"/>
      <c r="Q305" s="874"/>
      <c r="R305" s="874"/>
      <c r="S305" s="874"/>
      <c r="T305" s="874"/>
      <c r="U305" s="874"/>
      <c r="V305" s="874"/>
      <c r="W305" s="874"/>
      <c r="X305" s="874"/>
      <c r="Y305" s="874"/>
      <c r="Z305" s="874"/>
      <c r="AA305" s="874"/>
      <c r="AB305" s="874"/>
      <c r="AC305" s="874"/>
      <c r="AD305" s="874"/>
      <c r="AE305" s="874"/>
      <c r="AF305" s="874"/>
      <c r="AG305" s="874"/>
      <c r="AH305" s="874"/>
      <c r="AI305" s="874"/>
      <c r="AJ305" s="874"/>
      <c r="AK305" s="194"/>
      <c r="AL305" s="194"/>
      <c r="AM305" s="194"/>
      <c r="AN305" s="194"/>
      <c r="AO305" s="194"/>
      <c r="AP305" s="194"/>
      <c r="AQ305" s="194"/>
      <c r="AR305" s="194"/>
      <c r="AS305" s="194"/>
      <c r="AT305" s="194"/>
      <c r="AU305" s="194"/>
      <c r="AV305" s="194"/>
      <c r="AW305" s="194"/>
      <c r="AX305" s="194"/>
      <c r="AY305" s="194"/>
      <c r="AZ305" s="26"/>
      <c r="BA305" s="194"/>
      <c r="BB305" s="194"/>
      <c r="BC305" s="194"/>
      <c r="BD305" s="194"/>
      <c r="BE305" s="194"/>
      <c r="BF305" s="111"/>
      <c r="BG305" s="1024"/>
      <c r="BH305" s="1024"/>
      <c r="BI305" s="1024"/>
      <c r="BJ305" s="1024"/>
      <c r="BK305" s="1024"/>
      <c r="BL305" s="1024"/>
      <c r="BM305" s="1024"/>
      <c r="BN305" s="1024"/>
      <c r="BO305" s="1024"/>
      <c r="BP305" s="430"/>
      <c r="BQ305" s="384"/>
      <c r="BR305" s="173"/>
      <c r="BS305" s="173"/>
      <c r="BT305" s="999">
        <f>CG305/BT298</f>
        <v>0.009866666666666666</v>
      </c>
      <c r="BU305" s="999"/>
      <c r="BV305" s="999"/>
      <c r="BW305" s="999"/>
      <c r="BX305" s="999"/>
      <c r="BY305" s="999"/>
      <c r="BZ305" s="999"/>
      <c r="CA305" s="999"/>
      <c r="CB305" s="999"/>
      <c r="CC305" s="173"/>
      <c r="CD305" s="431"/>
      <c r="CE305" s="431"/>
      <c r="CF305" s="431"/>
      <c r="CG305" s="996">
        <f>CG260</f>
        <v>986.6666666666666</v>
      </c>
      <c r="CH305" s="996"/>
      <c r="CI305" s="996"/>
      <c r="CJ305" s="996"/>
      <c r="CK305" s="996"/>
      <c r="CL305" s="996"/>
      <c r="CM305" s="996"/>
      <c r="CN305" s="996"/>
      <c r="CO305" s="996"/>
      <c r="CP305" s="111"/>
      <c r="CQ305" s="419"/>
      <c r="CR305" s="255"/>
      <c r="CS305" s="255"/>
      <c r="CT305" s="255"/>
      <c r="CU305" s="255"/>
      <c r="CV305" s="255"/>
      <c r="CW305" s="255"/>
      <c r="CX305" s="435"/>
      <c r="CY305" s="435"/>
      <c r="CZ305" s="435"/>
      <c r="DA305" s="257"/>
      <c r="DB305" s="257"/>
      <c r="DC305" s="86"/>
      <c r="DD305" s="86"/>
      <c r="DE305" s="86"/>
      <c r="DF305" s="86"/>
      <c r="DG305" s="86"/>
      <c r="DH305" s="86"/>
      <c r="DI305" s="86"/>
      <c r="DJ305" s="86"/>
      <c r="DK305" s="86"/>
      <c r="DL305" s="86"/>
      <c r="DM305" s="86"/>
      <c r="DN305" s="86"/>
      <c r="DO305" s="86"/>
      <c r="DP305" s="86"/>
      <c r="DQ305" s="86"/>
      <c r="DR305" s="86"/>
      <c r="DS305" s="86"/>
      <c r="DT305" s="86"/>
      <c r="DU305" s="86"/>
      <c r="DV305" s="86"/>
      <c r="DW305" s="86"/>
      <c r="DX305" s="86"/>
      <c r="DY305" s="86"/>
      <c r="DZ305" s="86"/>
      <c r="EA305" s="86"/>
      <c r="EB305" s="152"/>
      <c r="EC305" s="111"/>
      <c r="ED305" s="86"/>
      <c r="EE305" s="86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152"/>
      <c r="FE305" s="152"/>
      <c r="FF305" s="152"/>
      <c r="FG305" s="152"/>
      <c r="FH305" s="152"/>
      <c r="FI305" s="152"/>
      <c r="FJ305" s="412"/>
      <c r="FK305" s="412"/>
      <c r="FL305" s="412"/>
      <c r="FM305" s="412"/>
      <c r="FN305" s="412"/>
      <c r="FO305" s="412"/>
      <c r="FP305" s="412"/>
      <c r="FQ305" s="412"/>
      <c r="FR305" s="412"/>
      <c r="FS305" s="412"/>
      <c r="FT305" s="412"/>
      <c r="FU305" s="412"/>
      <c r="FV305" s="29"/>
      <c r="FW305" s="29"/>
      <c r="FX305" s="29"/>
      <c r="FY305" s="29"/>
      <c r="FZ305" s="29"/>
      <c r="GA305" s="283"/>
      <c r="GB305" s="283"/>
      <c r="GC305" s="101"/>
      <c r="GD305" s="62"/>
      <c r="GE305" s="29"/>
      <c r="GF305" s="29"/>
      <c r="GG305" s="29"/>
      <c r="GH305" s="29"/>
      <c r="GI305" s="29"/>
      <c r="GJ305" s="29"/>
      <c r="GK305" s="286"/>
      <c r="GL305" s="148"/>
      <c r="GM305" s="250"/>
      <c r="GN305" s="65"/>
      <c r="GO305" s="65"/>
      <c r="GP305" s="69"/>
      <c r="GQ305" s="69"/>
      <c r="GR305" s="69"/>
      <c r="GS305" s="69"/>
      <c r="GT305" s="66"/>
      <c r="GU305" s="13"/>
      <c r="GV305" s="230"/>
    </row>
    <row r="306" spans="1:204" ht="15.75" customHeight="1" hidden="1">
      <c r="A306" s="147"/>
      <c r="B306" s="29"/>
      <c r="C306" s="29"/>
      <c r="D306" s="29"/>
      <c r="E306" s="523" t="s">
        <v>146</v>
      </c>
      <c r="F306" s="636"/>
      <c r="G306" s="636"/>
      <c r="H306" s="636"/>
      <c r="I306" s="636"/>
      <c r="J306" s="636"/>
      <c r="K306" s="636"/>
      <c r="L306" s="636"/>
      <c r="M306" s="636"/>
      <c r="N306" s="636"/>
      <c r="O306" s="636"/>
      <c r="P306" s="636"/>
      <c r="Q306" s="636"/>
      <c r="R306" s="636"/>
      <c r="S306" s="636"/>
      <c r="T306" s="636"/>
      <c r="U306" s="636"/>
      <c r="V306" s="636"/>
      <c r="W306" s="636"/>
      <c r="X306" s="636"/>
      <c r="Y306" s="636"/>
      <c r="Z306" s="636"/>
      <c r="AA306" s="636"/>
      <c r="AB306" s="636"/>
      <c r="AC306" s="636"/>
      <c r="AD306" s="636"/>
      <c r="AE306" s="636"/>
      <c r="AF306" s="636"/>
      <c r="AG306" s="636"/>
      <c r="AH306" s="63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194"/>
      <c r="BB306" s="884" t="s">
        <v>8</v>
      </c>
      <c r="BC306" s="884"/>
      <c r="BD306" s="884"/>
      <c r="BE306" s="884"/>
      <c r="BF306" s="884"/>
      <c r="BG306" s="1316"/>
      <c r="BH306" s="1316"/>
      <c r="BI306" s="1316"/>
      <c r="BJ306" s="1316"/>
      <c r="BK306" s="1316"/>
      <c r="BL306" s="1316"/>
      <c r="BM306" s="1316"/>
      <c r="BN306" s="1316"/>
      <c r="BO306" s="1316"/>
      <c r="BP306" s="447"/>
      <c r="BQ306" s="438"/>
      <c r="BR306" s="442"/>
      <c r="BS306" s="442"/>
      <c r="BT306" s="1001">
        <f>CG306/BT298</f>
        <v>0.09866666666666667</v>
      </c>
      <c r="BU306" s="1001"/>
      <c r="BV306" s="1001"/>
      <c r="BW306" s="1001"/>
      <c r="BX306" s="1001"/>
      <c r="BY306" s="1001"/>
      <c r="BZ306" s="1001"/>
      <c r="CA306" s="1001"/>
      <c r="CB306" s="1001"/>
      <c r="CC306" s="190"/>
      <c r="CD306" s="448"/>
      <c r="CE306" s="448"/>
      <c r="CF306" s="448"/>
      <c r="CG306" s="997">
        <f>SUM(CG304:CO305)</f>
        <v>9866.666666666666</v>
      </c>
      <c r="CH306" s="997"/>
      <c r="CI306" s="997"/>
      <c r="CJ306" s="997"/>
      <c r="CK306" s="997"/>
      <c r="CL306" s="997"/>
      <c r="CM306" s="997"/>
      <c r="CN306" s="997"/>
      <c r="CO306" s="997"/>
      <c r="CP306" s="449"/>
      <c r="CQ306" s="419"/>
      <c r="CR306" s="444"/>
      <c r="CS306" s="444"/>
      <c r="CT306" s="444"/>
      <c r="CU306" s="444"/>
      <c r="CV306" s="444"/>
      <c r="CW306" s="444"/>
      <c r="CX306" s="435"/>
      <c r="CY306" s="435"/>
      <c r="CZ306" s="435"/>
      <c r="DA306" s="257"/>
      <c r="DB306" s="257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445"/>
      <c r="EC306" s="450"/>
      <c r="ED306" s="86"/>
      <c r="EE306" s="86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152"/>
      <c r="FE306" s="152"/>
      <c r="FF306" s="152"/>
      <c r="FG306" s="152"/>
      <c r="FH306" s="152"/>
      <c r="FI306" s="152"/>
      <c r="FJ306" s="412"/>
      <c r="FK306" s="412"/>
      <c r="FL306" s="412"/>
      <c r="FM306" s="412"/>
      <c r="FN306" s="412"/>
      <c r="FO306" s="412"/>
      <c r="FP306" s="412"/>
      <c r="FQ306" s="412"/>
      <c r="FR306" s="412"/>
      <c r="FS306" s="412"/>
      <c r="FT306" s="412"/>
      <c r="FU306" s="412"/>
      <c r="FV306" s="29"/>
      <c r="FW306" s="29"/>
      <c r="FX306" s="29"/>
      <c r="FY306" s="29"/>
      <c r="FZ306" s="29"/>
      <c r="GA306" s="283"/>
      <c r="GB306" s="283"/>
      <c r="GC306" s="101"/>
      <c r="GD306" s="62"/>
      <c r="GE306" s="29"/>
      <c r="GF306" s="29"/>
      <c r="GG306" s="29"/>
      <c r="GH306" s="29"/>
      <c r="GI306" s="29"/>
      <c r="GJ306" s="29"/>
      <c r="GK306" s="286"/>
      <c r="GL306" s="148"/>
      <c r="GM306" s="250"/>
      <c r="GN306" s="65"/>
      <c r="GO306" s="65"/>
      <c r="GP306" s="69"/>
      <c r="GQ306" s="69"/>
      <c r="GR306" s="69"/>
      <c r="GS306" s="69"/>
      <c r="GT306" s="66"/>
      <c r="GU306" s="13"/>
      <c r="GV306" s="230"/>
    </row>
    <row r="307" spans="1:204" ht="18.75" customHeight="1" hidden="1">
      <c r="A307" s="147"/>
      <c r="B307" s="29"/>
      <c r="C307" s="29"/>
      <c r="D307" s="29"/>
      <c r="E307" s="876"/>
      <c r="F307" s="877"/>
      <c r="G307" s="877"/>
      <c r="H307" s="877"/>
      <c r="I307" s="877"/>
      <c r="J307" s="877"/>
      <c r="K307" s="877"/>
      <c r="L307" s="877"/>
      <c r="M307" s="877"/>
      <c r="N307" s="877"/>
      <c r="O307" s="877"/>
      <c r="P307" s="877"/>
      <c r="Q307" s="877"/>
      <c r="R307" s="877"/>
      <c r="S307" s="877"/>
      <c r="T307" s="877"/>
      <c r="U307" s="877"/>
      <c r="V307" s="877"/>
      <c r="W307" s="877"/>
      <c r="X307" s="877"/>
      <c r="Y307" s="877"/>
      <c r="Z307" s="877"/>
      <c r="AA307" s="877"/>
      <c r="AB307" s="877"/>
      <c r="AC307" s="877"/>
      <c r="AD307" s="877"/>
      <c r="AE307" s="877"/>
      <c r="AF307" s="877"/>
      <c r="AG307" s="241"/>
      <c r="AH307" s="241"/>
      <c r="AI307" s="199"/>
      <c r="AJ307" s="199"/>
      <c r="AK307" s="238"/>
      <c r="AL307" s="238"/>
      <c r="AM307" s="238"/>
      <c r="AN307" s="238"/>
      <c r="AO307" s="238"/>
      <c r="AP307" s="238"/>
      <c r="AQ307" s="238"/>
      <c r="AR307" s="238"/>
      <c r="AS307" s="238"/>
      <c r="AT307" s="238"/>
      <c r="AU307" s="238"/>
      <c r="AV307" s="238"/>
      <c r="AW307" s="238"/>
      <c r="AX307" s="238"/>
      <c r="AY307" s="238"/>
      <c r="AZ307" s="238"/>
      <c r="BA307" s="238"/>
      <c r="BB307" s="241"/>
      <c r="BC307" s="241"/>
      <c r="BD307" s="241"/>
      <c r="BE307" s="238"/>
      <c r="BF307" s="241"/>
      <c r="BG307" s="1315"/>
      <c r="BH307" s="1315"/>
      <c r="BI307" s="1315"/>
      <c r="BJ307" s="1315"/>
      <c r="BK307" s="1315"/>
      <c r="BL307" s="1315"/>
      <c r="BM307" s="1315"/>
      <c r="BN307" s="1315"/>
      <c r="BO307" s="1315"/>
      <c r="BP307" s="451"/>
      <c r="BQ307" s="452"/>
      <c r="BR307" s="453"/>
      <c r="BS307" s="453"/>
      <c r="BT307" s="1002">
        <f>BT302+BT306</f>
        <v>0.962</v>
      </c>
      <c r="BU307" s="1002"/>
      <c r="BV307" s="1002"/>
      <c r="BW307" s="1002"/>
      <c r="BX307" s="1002"/>
      <c r="BY307" s="1002"/>
      <c r="BZ307" s="1002"/>
      <c r="CA307" s="1002"/>
      <c r="CB307" s="454"/>
      <c r="CC307" s="453"/>
      <c r="CD307" s="451"/>
      <c r="CE307" s="451"/>
      <c r="CF307" s="451"/>
      <c r="CG307" s="786">
        <f>CG302+CG306</f>
        <v>96200</v>
      </c>
      <c r="CH307" s="786"/>
      <c r="CI307" s="786"/>
      <c r="CJ307" s="786"/>
      <c r="CK307" s="786"/>
      <c r="CL307" s="786"/>
      <c r="CM307" s="786"/>
      <c r="CN307" s="786"/>
      <c r="CO307" s="786"/>
      <c r="CP307" s="455"/>
      <c r="CQ307" s="419"/>
      <c r="CR307" s="343"/>
      <c r="CS307" s="343"/>
      <c r="CT307" s="86"/>
      <c r="CU307" s="427"/>
      <c r="CV307" s="86"/>
      <c r="CW307" s="86"/>
      <c r="CX307" s="435"/>
      <c r="CY307" s="435"/>
      <c r="CZ307" s="435"/>
      <c r="DA307" s="257"/>
      <c r="DB307" s="257"/>
      <c r="DC307" s="86"/>
      <c r="DD307" s="86"/>
      <c r="DE307" s="86"/>
      <c r="DF307" s="86"/>
      <c r="DG307" s="86"/>
      <c r="DH307" s="86"/>
      <c r="DI307" s="86"/>
      <c r="DJ307" s="86"/>
      <c r="DK307" s="86"/>
      <c r="DL307" s="86"/>
      <c r="DM307" s="86"/>
      <c r="DN307" s="86"/>
      <c r="DO307" s="86"/>
      <c r="DP307" s="86"/>
      <c r="DQ307" s="86"/>
      <c r="DR307" s="86"/>
      <c r="DS307" s="86"/>
      <c r="DT307" s="86"/>
      <c r="DU307" s="86"/>
      <c r="DV307" s="86"/>
      <c r="DW307" s="86"/>
      <c r="DX307" s="86"/>
      <c r="DY307" s="86"/>
      <c r="DZ307" s="86"/>
      <c r="EA307" s="86"/>
      <c r="EB307" s="426"/>
      <c r="EC307" s="343"/>
      <c r="ED307" s="86"/>
      <c r="EE307" s="86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152"/>
      <c r="FE307" s="152"/>
      <c r="FF307" s="152"/>
      <c r="FG307" s="152"/>
      <c r="FH307" s="152"/>
      <c r="FI307" s="152"/>
      <c r="FJ307" s="412"/>
      <c r="FK307" s="412"/>
      <c r="FL307" s="412"/>
      <c r="FM307" s="412"/>
      <c r="FN307" s="412"/>
      <c r="FO307" s="412"/>
      <c r="FP307" s="412"/>
      <c r="FQ307" s="412"/>
      <c r="FR307" s="412"/>
      <c r="FS307" s="412"/>
      <c r="FT307" s="412"/>
      <c r="FU307" s="412"/>
      <c r="FV307" s="29"/>
      <c r="FW307" s="29"/>
      <c r="FX307" s="29"/>
      <c r="FY307" s="29"/>
      <c r="FZ307" s="29"/>
      <c r="GA307" s="283"/>
      <c r="GB307" s="283"/>
      <c r="GC307" s="101"/>
      <c r="GD307" s="62"/>
      <c r="GE307" s="29"/>
      <c r="GF307" s="29"/>
      <c r="GG307" s="29"/>
      <c r="GH307" s="29"/>
      <c r="GI307" s="29"/>
      <c r="GJ307" s="29"/>
      <c r="GK307" s="286"/>
      <c r="GL307" s="148"/>
      <c r="GM307" s="250"/>
      <c r="GN307" s="65"/>
      <c r="GO307" s="65"/>
      <c r="GP307" s="69"/>
      <c r="GQ307" s="69"/>
      <c r="GR307" s="69"/>
      <c r="GS307" s="69"/>
      <c r="GT307" s="66"/>
      <c r="GU307" s="13"/>
      <c r="GV307" s="230"/>
    </row>
    <row r="308" spans="1:204" ht="18.75" customHeight="1" hidden="1">
      <c r="A308" s="147"/>
      <c r="B308" s="29"/>
      <c r="C308" s="29"/>
      <c r="D308" s="29"/>
      <c r="E308" s="176"/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  <c r="AB308" s="176"/>
      <c r="AC308" s="176"/>
      <c r="AD308" s="176"/>
      <c r="AE308" s="176"/>
      <c r="AF308" s="176"/>
      <c r="AG308" s="37"/>
      <c r="AH308" s="37"/>
      <c r="AI308" s="25"/>
      <c r="AJ308" s="25"/>
      <c r="AK308" s="176"/>
      <c r="AL308" s="176"/>
      <c r="AM308" s="176"/>
      <c r="AN308" s="176"/>
      <c r="AO308" s="176"/>
      <c r="AP308" s="176"/>
      <c r="AQ308" s="37"/>
      <c r="AR308" s="37"/>
      <c r="AS308" s="37"/>
      <c r="AT308" s="37"/>
      <c r="AU308" s="37"/>
      <c r="AV308" s="336"/>
      <c r="AW308" s="336"/>
      <c r="AX308" s="336"/>
      <c r="AY308" s="336"/>
      <c r="AZ308" s="336"/>
      <c r="BA308" s="336"/>
      <c r="BB308" s="336"/>
      <c r="BC308" s="336"/>
      <c r="BD308" s="336"/>
      <c r="BE308" s="37"/>
      <c r="BF308" s="37"/>
      <c r="BG308" s="37"/>
      <c r="BH308" s="37"/>
      <c r="BI308" s="456"/>
      <c r="BJ308" s="457"/>
      <c r="BK308" s="457"/>
      <c r="BL308" s="457"/>
      <c r="BM308" s="457"/>
      <c r="BN308" s="457"/>
      <c r="BO308" s="457"/>
      <c r="BP308" s="457"/>
      <c r="BQ308" s="152"/>
      <c r="BR308" s="152"/>
      <c r="BS308" s="111"/>
      <c r="BT308" s="111"/>
      <c r="BU308" s="456"/>
      <c r="BV308" s="457"/>
      <c r="BW308" s="457"/>
      <c r="BX308" s="457"/>
      <c r="BY308" s="457"/>
      <c r="BZ308" s="457"/>
      <c r="CA308" s="457"/>
      <c r="CB308" s="457"/>
      <c r="CC308" s="456"/>
      <c r="CD308" s="111"/>
      <c r="CE308" s="426"/>
      <c r="CF308" s="343"/>
      <c r="CG308" s="343"/>
      <c r="CH308" s="343"/>
      <c r="CI308" s="343"/>
      <c r="CJ308" s="343"/>
      <c r="CK308" s="86"/>
      <c r="CL308" s="427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  <c r="DI308" s="86"/>
      <c r="DJ308" s="86"/>
      <c r="DK308" s="86"/>
      <c r="DL308" s="86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85"/>
      <c r="EU308" s="285"/>
      <c r="EV308" s="285"/>
      <c r="EW308" s="285"/>
      <c r="EX308" s="285"/>
      <c r="EY308" s="283"/>
      <c r="EZ308" s="412"/>
      <c r="FA308" s="412"/>
      <c r="FB308" s="412"/>
      <c r="FC308" s="412"/>
      <c r="FD308" s="412"/>
      <c r="FE308" s="412"/>
      <c r="FF308" s="412"/>
      <c r="FG308" s="412"/>
      <c r="FH308" s="412"/>
      <c r="FI308" s="412"/>
      <c r="FJ308" s="412"/>
      <c r="FK308" s="412"/>
      <c r="FL308" s="29"/>
      <c r="FM308" s="29"/>
      <c r="FN308" s="29"/>
      <c r="FO308" s="29"/>
      <c r="FP308" s="29"/>
      <c r="FQ308" s="283"/>
      <c r="FR308" s="283"/>
      <c r="FS308" s="101"/>
      <c r="FT308" s="62"/>
      <c r="FU308" s="29"/>
      <c r="FV308" s="29"/>
      <c r="FW308" s="29"/>
      <c r="FX308" s="29"/>
      <c r="FY308" s="29"/>
      <c r="FZ308" s="29"/>
      <c r="GA308" s="286"/>
      <c r="GB308" s="287"/>
      <c r="GC308" s="115"/>
      <c r="GD308" s="115"/>
      <c r="GE308" s="115"/>
      <c r="GF308" s="115"/>
      <c r="GG308" s="101"/>
      <c r="GH308" s="62"/>
      <c r="GI308" s="105"/>
      <c r="GJ308" s="105"/>
      <c r="GK308" s="105"/>
      <c r="GL308" s="148"/>
      <c r="GM308" s="230"/>
      <c r="GN308" s="13"/>
      <c r="GO308" s="13"/>
      <c r="GP308" s="13"/>
      <c r="GQ308" s="13"/>
      <c r="GR308" s="13"/>
      <c r="GS308" s="13"/>
      <c r="GT308" s="13"/>
      <c r="GU308" s="13"/>
      <c r="GV308" s="230"/>
    </row>
    <row r="309" spans="1:204" ht="15" hidden="1">
      <c r="A309" s="515"/>
      <c r="B309" s="29"/>
      <c r="C309" s="242"/>
      <c r="D309" s="243"/>
      <c r="E309" s="244" t="s">
        <v>90</v>
      </c>
      <c r="F309" s="245"/>
      <c r="G309" s="246"/>
      <c r="H309" s="246"/>
      <c r="I309" s="246"/>
      <c r="J309" s="246"/>
      <c r="K309" s="246"/>
      <c r="L309" s="246"/>
      <c r="M309" s="246"/>
      <c r="N309" s="24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  <c r="AA309" s="176"/>
      <c r="AB309" s="176"/>
      <c r="AC309" s="176"/>
      <c r="AD309" s="176"/>
      <c r="AE309" s="176"/>
      <c r="AF309" s="176"/>
      <c r="AG309" s="37"/>
      <c r="AH309" s="37"/>
      <c r="AI309" s="25"/>
      <c r="AJ309" s="25"/>
      <c r="AK309" s="176"/>
      <c r="AL309" s="176"/>
      <c r="AM309" s="176"/>
      <c r="AN309" s="176"/>
      <c r="AO309" s="176"/>
      <c r="AP309" s="176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152"/>
      <c r="BL309" s="152"/>
      <c r="BM309" s="152"/>
      <c r="BN309" s="152"/>
      <c r="BO309" s="152"/>
      <c r="BP309" s="152"/>
      <c r="BQ309" s="152"/>
      <c r="BR309" s="152"/>
      <c r="BS309" s="111"/>
      <c r="BT309" s="111"/>
      <c r="BU309" s="111"/>
      <c r="BV309" s="111"/>
      <c r="BW309" s="111"/>
      <c r="BX309" s="111"/>
      <c r="BY309" s="111"/>
      <c r="BZ309" s="111"/>
      <c r="CA309" s="111"/>
      <c r="CB309" s="111"/>
      <c r="CC309" s="111"/>
      <c r="CD309" s="111"/>
      <c r="CE309" s="426"/>
      <c r="CF309" s="343"/>
      <c r="CG309" s="343"/>
      <c r="CH309" s="343"/>
      <c r="CI309" s="343"/>
      <c r="CJ309" s="343"/>
      <c r="CK309" s="86"/>
      <c r="CL309" s="427"/>
      <c r="CM309" s="86"/>
      <c r="CN309" s="86"/>
      <c r="CO309" s="86"/>
      <c r="CP309" s="86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85"/>
      <c r="EU309" s="285"/>
      <c r="EV309" s="285"/>
      <c r="EW309" s="285"/>
      <c r="EX309" s="285"/>
      <c r="EY309" s="283"/>
      <c r="EZ309" s="412"/>
      <c r="FA309" s="412"/>
      <c r="FB309" s="412"/>
      <c r="FC309" s="412"/>
      <c r="FD309" s="412"/>
      <c r="FE309" s="412"/>
      <c r="FF309" s="412"/>
      <c r="FG309" s="412"/>
      <c r="FH309" s="412"/>
      <c r="FI309" s="412"/>
      <c r="FJ309" s="412"/>
      <c r="FK309" s="412"/>
      <c r="FL309" s="29"/>
      <c r="FM309" s="29"/>
      <c r="FN309" s="29"/>
      <c r="FO309" s="29"/>
      <c r="FP309" s="29"/>
      <c r="FQ309" s="283"/>
      <c r="FR309" s="283"/>
      <c r="FS309" s="101"/>
      <c r="FT309" s="62"/>
      <c r="FU309" s="29"/>
      <c r="FV309" s="29"/>
      <c r="FW309" s="29"/>
      <c r="FX309" s="29"/>
      <c r="FY309" s="29"/>
      <c r="FZ309" s="29"/>
      <c r="GA309" s="286"/>
      <c r="GB309" s="287"/>
      <c r="GC309" s="115"/>
      <c r="GD309" s="115"/>
      <c r="GE309" s="115"/>
      <c r="GF309" s="115"/>
      <c r="GG309" s="101"/>
      <c r="GH309" s="62"/>
      <c r="GI309" s="105"/>
      <c r="GJ309" s="105"/>
      <c r="GK309" s="105"/>
      <c r="GL309" s="148"/>
      <c r="GM309" s="230"/>
      <c r="GN309" s="13"/>
      <c r="GO309" s="13"/>
      <c r="GP309" s="13"/>
      <c r="GQ309" s="13"/>
      <c r="GR309" s="13"/>
      <c r="GS309" s="13"/>
      <c r="GT309" s="13"/>
      <c r="GU309" s="13"/>
      <c r="GV309" s="230"/>
    </row>
    <row r="310" spans="1:203" ht="15" hidden="1">
      <c r="A310" s="147"/>
      <c r="B310" s="29"/>
      <c r="C310" s="29"/>
      <c r="D310" s="29"/>
      <c r="E310" s="1161"/>
      <c r="F310" s="1162"/>
      <c r="G310" s="1162"/>
      <c r="H310" s="1162"/>
      <c r="I310" s="1162"/>
      <c r="J310" s="1162"/>
      <c r="K310" s="1162"/>
      <c r="L310" s="1162"/>
      <c r="M310" s="1162"/>
      <c r="N310" s="1162"/>
      <c r="O310" s="1162"/>
      <c r="P310" s="1162"/>
      <c r="Q310" s="1162"/>
      <c r="R310" s="1162"/>
      <c r="S310" s="1162"/>
      <c r="T310" s="1162"/>
      <c r="U310" s="1162"/>
      <c r="V310" s="1162"/>
      <c r="W310" s="1162"/>
      <c r="X310" s="1162"/>
      <c r="Y310" s="1162"/>
      <c r="Z310" s="1162"/>
      <c r="AA310" s="1162"/>
      <c r="AB310" s="1162"/>
      <c r="AC310" s="1162"/>
      <c r="AD310" s="1162"/>
      <c r="AE310" s="1162"/>
      <c r="AF310" s="1162"/>
      <c r="AG310" s="1162"/>
      <c r="AH310" s="1162"/>
      <c r="AI310" s="1162"/>
      <c r="AJ310" s="1162"/>
      <c r="AK310" s="1162"/>
      <c r="AL310" s="1162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49"/>
      <c r="BA310" s="349"/>
      <c r="BB310" s="349"/>
      <c r="BC310" s="349"/>
      <c r="BD310" s="349"/>
      <c r="BE310" s="458"/>
      <c r="BF310" s="458"/>
      <c r="BG310" s="458"/>
      <c r="BH310" s="223"/>
      <c r="BI310" s="223"/>
      <c r="BJ310" s="223"/>
      <c r="BK310" s="223"/>
      <c r="BL310" s="223"/>
      <c r="BM310" s="223"/>
      <c r="BN310" s="223"/>
      <c r="BO310" s="223"/>
      <c r="BP310" s="223"/>
      <c r="BQ310" s="223"/>
      <c r="BR310" s="223"/>
      <c r="BS310" s="1005" t="s">
        <v>51</v>
      </c>
      <c r="BT310" s="1005"/>
      <c r="BU310" s="1005"/>
      <c r="BV310" s="1005"/>
      <c r="BW310" s="1005"/>
      <c r="BX310" s="1005"/>
      <c r="BY310" s="1005"/>
      <c r="BZ310" s="1005"/>
      <c r="CA310" s="1005"/>
      <c r="CB310" s="1005"/>
      <c r="CC310" s="1005"/>
      <c r="CD310" s="1005"/>
      <c r="CE310" s="223"/>
      <c r="CF310" s="459"/>
      <c r="CG310" s="459"/>
      <c r="CH310" s="459"/>
      <c r="CI310" s="459"/>
      <c r="CJ310" s="459"/>
      <c r="CK310" s="459"/>
      <c r="CL310" s="459"/>
      <c r="CM310" s="459"/>
      <c r="CN310" s="459"/>
      <c r="CO310" s="459"/>
      <c r="CP310" s="459"/>
      <c r="CQ310" s="460"/>
      <c r="CR310" s="461"/>
      <c r="CS310" s="462"/>
      <c r="CT310" s="462"/>
      <c r="CU310" s="462"/>
      <c r="CV310" s="462"/>
      <c r="CW310" s="462"/>
      <c r="CX310" s="462"/>
      <c r="CY310" s="462"/>
      <c r="CZ310" s="462"/>
      <c r="DA310" s="462"/>
      <c r="DB310" s="462"/>
      <c r="DC310" s="462"/>
      <c r="DD310" s="462"/>
      <c r="DE310" s="462"/>
      <c r="DF310" s="462"/>
      <c r="DG310" s="462"/>
      <c r="DH310" s="462"/>
      <c r="DI310" s="462"/>
      <c r="DJ310" s="462"/>
      <c r="DK310" s="462"/>
      <c r="DL310" s="462"/>
      <c r="DM310" s="462"/>
      <c r="DN310" s="462"/>
      <c r="DO310" s="462"/>
      <c r="DP310" s="458"/>
      <c r="DQ310" s="458"/>
      <c r="DR310" s="458"/>
      <c r="DS310" s="463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83"/>
      <c r="EU310" s="283"/>
      <c r="EV310" s="283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412"/>
      <c r="FK310" s="412"/>
      <c r="FL310" s="412"/>
      <c r="FM310" s="412"/>
      <c r="FN310" s="412"/>
      <c r="FO310" s="412"/>
      <c r="FP310" s="412"/>
      <c r="FQ310" s="412"/>
      <c r="FR310" s="412"/>
      <c r="FS310" s="412"/>
      <c r="FT310" s="412"/>
      <c r="FU310" s="412"/>
      <c r="FV310" s="29"/>
      <c r="FW310" s="29"/>
      <c r="FX310" s="29"/>
      <c r="FY310" s="29"/>
      <c r="FZ310" s="29"/>
      <c r="GA310" s="283"/>
      <c r="GB310" s="283"/>
      <c r="GC310" s="101"/>
      <c r="GD310" s="62"/>
      <c r="GE310" s="29"/>
      <c r="GF310" s="29"/>
      <c r="GG310" s="29"/>
      <c r="GH310" s="29"/>
      <c r="GI310" s="29"/>
      <c r="GJ310" s="29"/>
      <c r="GK310" s="286"/>
      <c r="GL310" s="148"/>
      <c r="GM310" s="250"/>
      <c r="GN310" s="65"/>
      <c r="GO310" s="65"/>
      <c r="GP310" s="69"/>
      <c r="GQ310" s="69"/>
      <c r="GR310" s="69"/>
      <c r="GS310" s="69"/>
      <c r="GT310" s="66"/>
      <c r="GU310" s="13"/>
    </row>
    <row r="311" spans="1:203" ht="15" hidden="1">
      <c r="A311" s="147"/>
      <c r="B311" s="29"/>
      <c r="C311" s="29"/>
      <c r="D311" s="29"/>
      <c r="E311" s="171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  <c r="AP311" s="172"/>
      <c r="AQ311" s="172"/>
      <c r="AR311" s="172"/>
      <c r="AS311" s="172"/>
      <c r="AT311" s="172"/>
      <c r="AU311" s="172"/>
      <c r="AV311" s="172"/>
      <c r="AW311" s="172"/>
      <c r="AX311" s="464"/>
      <c r="AY311" s="464"/>
      <c r="AZ311" s="464"/>
      <c r="BA311" s="464"/>
      <c r="BB311" s="464"/>
      <c r="BC311" s="464"/>
      <c r="BD311" s="464"/>
      <c r="BE311" s="324"/>
      <c r="BF311" s="324"/>
      <c r="BG311" s="324"/>
      <c r="BH311" s="179"/>
      <c r="BI311" s="179"/>
      <c r="BJ311" s="179"/>
      <c r="BK311" s="179"/>
      <c r="BL311" s="179"/>
      <c r="BM311" s="179"/>
      <c r="BN311" s="179"/>
      <c r="BO311" s="179"/>
      <c r="BP311" s="179"/>
      <c r="BQ311" s="179"/>
      <c r="BR311" s="179"/>
      <c r="BS311" s="253"/>
      <c r="BT311" s="253"/>
      <c r="BU311" s="1004">
        <f>CR66</f>
        <v>100000</v>
      </c>
      <c r="BV311" s="1004"/>
      <c r="BW311" s="1004"/>
      <c r="BX311" s="1004"/>
      <c r="BY311" s="1004"/>
      <c r="BZ311" s="1004"/>
      <c r="CA311" s="1004"/>
      <c r="CB311" s="1004"/>
      <c r="CC311" s="1004"/>
      <c r="CD311" s="1004"/>
      <c r="CE311" s="179"/>
      <c r="CF311" s="672"/>
      <c r="CG311" s="672"/>
      <c r="CH311" s="672"/>
      <c r="CI311" s="672"/>
      <c r="CJ311" s="672"/>
      <c r="CK311" s="672"/>
      <c r="CL311" s="672"/>
      <c r="CM311" s="672"/>
      <c r="CN311" s="672"/>
      <c r="CO311" s="672"/>
      <c r="CP311" s="672"/>
      <c r="CQ311" s="460"/>
      <c r="CR311" s="673"/>
      <c r="CS311" s="674"/>
      <c r="CT311" s="674"/>
      <c r="CU311" s="674"/>
      <c r="CV311" s="674"/>
      <c r="CW311" s="674"/>
      <c r="CX311" s="674"/>
      <c r="CY311" s="674"/>
      <c r="CZ311" s="674"/>
      <c r="DA311" s="674"/>
      <c r="DB311" s="674"/>
      <c r="DC311" s="674"/>
      <c r="DD311" s="674"/>
      <c r="DE311" s="674"/>
      <c r="DF311" s="674"/>
      <c r="DG311" s="674"/>
      <c r="DH311" s="674"/>
      <c r="DI311" s="674"/>
      <c r="DJ311" s="674"/>
      <c r="DK311" s="674"/>
      <c r="DL311" s="674"/>
      <c r="DM311" s="674"/>
      <c r="DN311" s="674"/>
      <c r="DO311" s="674"/>
      <c r="DP311" s="87"/>
      <c r="DQ311" s="87"/>
      <c r="DR311" s="87"/>
      <c r="DS311" s="675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83"/>
      <c r="EU311" s="283"/>
      <c r="EV311" s="283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412"/>
      <c r="FK311" s="412"/>
      <c r="FL311" s="412"/>
      <c r="FM311" s="412"/>
      <c r="FN311" s="412"/>
      <c r="FO311" s="412"/>
      <c r="FP311" s="412"/>
      <c r="FQ311" s="412"/>
      <c r="FR311" s="412"/>
      <c r="FS311" s="412"/>
      <c r="FT311" s="412"/>
      <c r="FU311" s="412"/>
      <c r="FV311" s="29"/>
      <c r="FW311" s="29"/>
      <c r="FX311" s="29"/>
      <c r="FY311" s="29"/>
      <c r="FZ311" s="29"/>
      <c r="GA311" s="283"/>
      <c r="GB311" s="283"/>
      <c r="GC311" s="101"/>
      <c r="GD311" s="62"/>
      <c r="GE311" s="29"/>
      <c r="GF311" s="29"/>
      <c r="GG311" s="29"/>
      <c r="GH311" s="29"/>
      <c r="GI311" s="29"/>
      <c r="GJ311" s="29"/>
      <c r="GK311" s="286"/>
      <c r="GL311" s="148"/>
      <c r="GM311" s="250"/>
      <c r="GN311" s="65"/>
      <c r="GO311" s="65"/>
      <c r="GP311" s="69"/>
      <c r="GQ311" s="69"/>
      <c r="GR311" s="69"/>
      <c r="GS311" s="69"/>
      <c r="GT311" s="66"/>
      <c r="GU311" s="13"/>
    </row>
    <row r="312" spans="1:203" ht="15" hidden="1">
      <c r="A312" s="147"/>
      <c r="B312" s="29"/>
      <c r="C312" s="29"/>
      <c r="D312" s="29"/>
      <c r="E312" s="171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7"/>
      <c r="AV312" s="27"/>
      <c r="AW312" s="28"/>
      <c r="AX312" s="28"/>
      <c r="AY312" s="28"/>
      <c r="AZ312" s="28"/>
      <c r="BA312" s="28"/>
      <c r="BB312" s="28"/>
      <c r="BC312" s="172"/>
      <c r="BD312" s="172"/>
      <c r="BE312" s="825" t="s">
        <v>5</v>
      </c>
      <c r="BF312" s="825"/>
      <c r="BG312" s="825"/>
      <c r="BH312" s="825"/>
      <c r="BI312" s="825"/>
      <c r="BJ312" s="825"/>
      <c r="BK312" s="825"/>
      <c r="BL312" s="825"/>
      <c r="BM312" s="825"/>
      <c r="BN312" s="825"/>
      <c r="BO312" s="825"/>
      <c r="BP312" s="825"/>
      <c r="BQ312" s="122"/>
      <c r="BR312" s="122"/>
      <c r="BS312" s="122"/>
      <c r="BT312" s="807" t="s">
        <v>6</v>
      </c>
      <c r="BU312" s="807"/>
      <c r="BV312" s="807"/>
      <c r="BW312" s="807"/>
      <c r="BX312" s="807"/>
      <c r="BY312" s="807"/>
      <c r="BZ312" s="807"/>
      <c r="CA312" s="807"/>
      <c r="CB312" s="807"/>
      <c r="CC312" s="177"/>
      <c r="CD312" s="825" t="s">
        <v>45</v>
      </c>
      <c r="CE312" s="825"/>
      <c r="CF312" s="825"/>
      <c r="CG312" s="825"/>
      <c r="CH312" s="825"/>
      <c r="CI312" s="825"/>
      <c r="CJ312" s="825"/>
      <c r="CK312" s="825"/>
      <c r="CL312" s="825"/>
      <c r="CM312" s="825"/>
      <c r="CN312" s="825"/>
      <c r="CO312" s="825"/>
      <c r="CP312" s="122"/>
      <c r="CQ312" s="639"/>
      <c r="CR312" s="990" t="s">
        <v>36</v>
      </c>
      <c r="CS312" s="991"/>
      <c r="CT312" s="991"/>
      <c r="CU312" s="991"/>
      <c r="CV312" s="991"/>
      <c r="CW312" s="991"/>
      <c r="CX312" s="991"/>
      <c r="CY312" s="991"/>
      <c r="CZ312" s="991"/>
      <c r="DA312" s="992" t="s">
        <v>6</v>
      </c>
      <c r="DB312" s="992"/>
      <c r="DC312" s="992"/>
      <c r="DD312" s="992"/>
      <c r="DE312" s="992"/>
      <c r="DF312" s="992"/>
      <c r="DG312" s="992"/>
      <c r="DH312" s="992"/>
      <c r="DI312" s="992"/>
      <c r="DJ312" s="1312" t="s">
        <v>45</v>
      </c>
      <c r="DK312" s="1312"/>
      <c r="DL312" s="1312"/>
      <c r="DM312" s="1312"/>
      <c r="DN312" s="1312"/>
      <c r="DO312" s="1312"/>
      <c r="DP312" s="1312"/>
      <c r="DQ312" s="1312"/>
      <c r="DR312" s="1312"/>
      <c r="DS312" s="1313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83"/>
      <c r="EU312" s="283"/>
      <c r="EV312" s="283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412"/>
      <c r="FK312" s="412"/>
      <c r="FL312" s="412"/>
      <c r="FM312" s="412"/>
      <c r="FN312" s="412"/>
      <c r="FO312" s="412"/>
      <c r="FP312" s="412"/>
      <c r="FQ312" s="412"/>
      <c r="FR312" s="412"/>
      <c r="FS312" s="412"/>
      <c r="FT312" s="412"/>
      <c r="FU312" s="412"/>
      <c r="FV312" s="29"/>
      <c r="FW312" s="29"/>
      <c r="FX312" s="29"/>
      <c r="FY312" s="29"/>
      <c r="FZ312" s="29"/>
      <c r="GA312" s="283"/>
      <c r="GB312" s="283"/>
      <c r="GC312" s="101"/>
      <c r="GD312" s="62"/>
      <c r="GE312" s="29"/>
      <c r="GF312" s="29"/>
      <c r="GG312" s="29"/>
      <c r="GH312" s="29"/>
      <c r="GI312" s="29"/>
      <c r="GJ312" s="29"/>
      <c r="GK312" s="286"/>
      <c r="GL312" s="148"/>
      <c r="GM312" s="250"/>
      <c r="GN312" s="65"/>
      <c r="GO312" s="65"/>
      <c r="GP312" s="69"/>
      <c r="GQ312" s="69"/>
      <c r="GR312" s="69"/>
      <c r="GS312" s="69"/>
      <c r="GT312" s="66"/>
      <c r="GU312" s="13"/>
    </row>
    <row r="313" spans="1:203" ht="15" hidden="1">
      <c r="A313" s="147"/>
      <c r="B313" s="29"/>
      <c r="C313" s="29"/>
      <c r="D313" s="29"/>
      <c r="E313" s="904" t="s">
        <v>143</v>
      </c>
      <c r="F313" s="905"/>
      <c r="G313" s="905"/>
      <c r="H313" s="905"/>
      <c r="I313" s="905"/>
      <c r="J313" s="905"/>
      <c r="K313" s="905"/>
      <c r="L313" s="905"/>
      <c r="M313" s="905"/>
      <c r="N313" s="905"/>
      <c r="O313" s="905"/>
      <c r="P313" s="905"/>
      <c r="Q313" s="905"/>
      <c r="R313" s="905"/>
      <c r="S313" s="905"/>
      <c r="T313" s="905"/>
      <c r="U313" s="905"/>
      <c r="V313" s="905"/>
      <c r="W313" s="905"/>
      <c r="X313" s="905"/>
      <c r="Y313" s="905"/>
      <c r="Z313" s="905"/>
      <c r="AA313" s="905"/>
      <c r="AB313" s="905"/>
      <c r="AC313" s="905"/>
      <c r="AD313" s="905"/>
      <c r="AE313" s="905"/>
      <c r="AF313" s="905"/>
      <c r="AG313" s="905"/>
      <c r="AH313" s="905"/>
      <c r="AI313" s="905"/>
      <c r="AJ313" s="905"/>
      <c r="AK313" s="905"/>
      <c r="AL313" s="905"/>
      <c r="AM313" s="905"/>
      <c r="AN313" s="905"/>
      <c r="AO313" s="905"/>
      <c r="AP313" s="905"/>
      <c r="AQ313" s="905"/>
      <c r="AR313" s="905"/>
      <c r="AS313" s="905"/>
      <c r="AT313" s="905"/>
      <c r="AU313" s="905"/>
      <c r="AV313" s="905"/>
      <c r="AW313" s="905"/>
      <c r="AX313" s="905"/>
      <c r="AY313" s="905"/>
      <c r="AZ313" s="176"/>
      <c r="BA313" s="176"/>
      <c r="BB313" s="28"/>
      <c r="BC313" s="465">
        <f>BG313/BU311*100</f>
        <v>3.15</v>
      </c>
      <c r="BD313" s="465"/>
      <c r="BE313" s="386"/>
      <c r="BF313" s="386"/>
      <c r="BG313" s="1003">
        <f>BG254+BG255+BG256+BG257</f>
        <v>3150</v>
      </c>
      <c r="BH313" s="1003"/>
      <c r="BI313" s="1003"/>
      <c r="BJ313" s="1003"/>
      <c r="BK313" s="1003"/>
      <c r="BL313" s="1003"/>
      <c r="BM313" s="1003"/>
      <c r="BN313" s="1003"/>
      <c r="BO313" s="1003"/>
      <c r="BP313" s="386"/>
      <c r="BQ313" s="386"/>
      <c r="BR313" s="386"/>
      <c r="BS313" s="386"/>
      <c r="BT313" s="1003">
        <f>BT254+BT255+BT256+BT257</f>
        <v>5730</v>
      </c>
      <c r="BU313" s="1003"/>
      <c r="BV313" s="1003"/>
      <c r="BW313" s="1003"/>
      <c r="BX313" s="1003"/>
      <c r="BY313" s="1003"/>
      <c r="BZ313" s="1003"/>
      <c r="CA313" s="1003"/>
      <c r="CB313" s="1003"/>
      <c r="CC313" s="386"/>
      <c r="CD313" s="386"/>
      <c r="CE313" s="386"/>
      <c r="CF313" s="386"/>
      <c r="CG313" s="1003">
        <f>BG313+BT313</f>
        <v>8880</v>
      </c>
      <c r="CH313" s="1003"/>
      <c r="CI313" s="1003"/>
      <c r="CJ313" s="1003"/>
      <c r="CK313" s="1003"/>
      <c r="CL313" s="1003"/>
      <c r="CM313" s="1003"/>
      <c r="CN313" s="1003"/>
      <c r="CO313" s="1003"/>
      <c r="CP313" s="641"/>
      <c r="CQ313" s="460"/>
      <c r="CR313" s="676"/>
      <c r="CS313" s="672"/>
      <c r="CT313" s="992">
        <f>BG313/BU311</f>
        <v>0.0315</v>
      </c>
      <c r="CU313" s="992"/>
      <c r="CV313" s="992"/>
      <c r="CW313" s="992"/>
      <c r="CX313" s="992"/>
      <c r="CY313" s="992"/>
      <c r="CZ313" s="992"/>
      <c r="DA313" s="677"/>
      <c r="DB313" s="677"/>
      <c r="DC313" s="992">
        <f>BT313/BU311</f>
        <v>0.0573</v>
      </c>
      <c r="DD313" s="992"/>
      <c r="DE313" s="992"/>
      <c r="DF313" s="992"/>
      <c r="DG313" s="992"/>
      <c r="DH313" s="992"/>
      <c r="DI313" s="651"/>
      <c r="DJ313" s="651"/>
      <c r="DK313" s="651"/>
      <c r="DL313" s="1048">
        <f>CG313/BU311</f>
        <v>0.0888</v>
      </c>
      <c r="DM313" s="1048"/>
      <c r="DN313" s="1048"/>
      <c r="DO313" s="1048"/>
      <c r="DP313" s="1048"/>
      <c r="DQ313" s="1048"/>
      <c r="DR313" s="87"/>
      <c r="DS313" s="675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83"/>
      <c r="EU313" s="283"/>
      <c r="EV313" s="283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412"/>
      <c r="FK313" s="412"/>
      <c r="FL313" s="412"/>
      <c r="FM313" s="412"/>
      <c r="FN313" s="412"/>
      <c r="FO313" s="412"/>
      <c r="FP313" s="412"/>
      <c r="FQ313" s="412"/>
      <c r="FR313" s="412"/>
      <c r="FS313" s="412"/>
      <c r="FT313" s="412"/>
      <c r="FU313" s="412"/>
      <c r="FV313" s="29"/>
      <c r="FW313" s="29"/>
      <c r="FX313" s="29"/>
      <c r="FY313" s="29"/>
      <c r="FZ313" s="29"/>
      <c r="GA313" s="283"/>
      <c r="GB313" s="283"/>
      <c r="GC313" s="101"/>
      <c r="GD313" s="62"/>
      <c r="GE313" s="29"/>
      <c r="GF313" s="29"/>
      <c r="GG313" s="29"/>
      <c r="GH313" s="29"/>
      <c r="GI313" s="29"/>
      <c r="GJ313" s="29"/>
      <c r="GK313" s="286"/>
      <c r="GL313" s="148"/>
      <c r="GM313" s="250"/>
      <c r="GN313" s="65"/>
      <c r="GO313" s="65"/>
      <c r="GP313" s="69"/>
      <c r="GQ313" s="69"/>
      <c r="GR313" s="69"/>
      <c r="GS313" s="69"/>
      <c r="GT313" s="66"/>
      <c r="GU313" s="13"/>
    </row>
    <row r="314" spans="1:203" ht="15" hidden="1">
      <c r="A314" s="147"/>
      <c r="B314" s="29"/>
      <c r="C314" s="29"/>
      <c r="D314" s="29"/>
      <c r="E314" s="873" t="s">
        <v>43</v>
      </c>
      <c r="F314" s="874"/>
      <c r="G314" s="874"/>
      <c r="H314" s="874"/>
      <c r="I314" s="874"/>
      <c r="J314" s="874"/>
      <c r="K314" s="874"/>
      <c r="L314" s="874"/>
      <c r="M314" s="874"/>
      <c r="N314" s="874"/>
      <c r="O314" s="874"/>
      <c r="P314" s="874"/>
      <c r="Q314" s="874"/>
      <c r="R314" s="874"/>
      <c r="S314" s="874"/>
      <c r="T314" s="874"/>
      <c r="U314" s="874"/>
      <c r="V314" s="874"/>
      <c r="W314" s="874"/>
      <c r="X314" s="874"/>
      <c r="Y314" s="874"/>
      <c r="Z314" s="874"/>
      <c r="AA314" s="874"/>
      <c r="AB314" s="874"/>
      <c r="AC314" s="874"/>
      <c r="AD314" s="874"/>
      <c r="AE314" s="874"/>
      <c r="AF314" s="874"/>
      <c r="AG314" s="874"/>
      <c r="AH314" s="874"/>
      <c r="AI314" s="176"/>
      <c r="AJ314" s="176"/>
      <c r="AK314" s="176"/>
      <c r="AL314" s="176"/>
      <c r="AM314" s="176"/>
      <c r="AN314" s="176"/>
      <c r="AO314" s="176"/>
      <c r="AP314" s="176"/>
      <c r="AQ314" s="176"/>
      <c r="AR314" s="176"/>
      <c r="AS314" s="176"/>
      <c r="AT314" s="25"/>
      <c r="AU314" s="25"/>
      <c r="AV314" s="466"/>
      <c r="AW314" s="466"/>
      <c r="AX314" s="466"/>
      <c r="AY314" s="466"/>
      <c r="AZ314" s="466"/>
      <c r="BA314" s="466"/>
      <c r="BB314" s="466"/>
      <c r="BC314" s="191"/>
      <c r="BD314" s="191"/>
      <c r="BE314" s="386"/>
      <c r="BF314" s="386"/>
      <c r="BG314" s="1003">
        <f>BG260</f>
        <v>350</v>
      </c>
      <c r="BH314" s="1003"/>
      <c r="BI314" s="1003"/>
      <c r="BJ314" s="1003"/>
      <c r="BK314" s="1003"/>
      <c r="BL314" s="1003"/>
      <c r="BM314" s="1003"/>
      <c r="BN314" s="1003"/>
      <c r="BO314" s="1003"/>
      <c r="BP314" s="180"/>
      <c r="BQ314" s="180"/>
      <c r="BR314" s="386"/>
      <c r="BS314" s="386"/>
      <c r="BT314" s="1003">
        <f>BT260</f>
        <v>636.6666666666666</v>
      </c>
      <c r="BU314" s="1003"/>
      <c r="BV314" s="1003"/>
      <c r="BW314" s="1003"/>
      <c r="BX314" s="1003"/>
      <c r="BY314" s="1003"/>
      <c r="BZ314" s="1003"/>
      <c r="CA314" s="1003"/>
      <c r="CB314" s="1003"/>
      <c r="CC314" s="180"/>
      <c r="CD314" s="180"/>
      <c r="CE314" s="386"/>
      <c r="CF314" s="386"/>
      <c r="CG314" s="1003">
        <f>BG314+BT314</f>
        <v>986.6666666666666</v>
      </c>
      <c r="CH314" s="1003"/>
      <c r="CI314" s="1003"/>
      <c r="CJ314" s="1003"/>
      <c r="CK314" s="1003"/>
      <c r="CL314" s="1003"/>
      <c r="CM314" s="1003"/>
      <c r="CN314" s="1003"/>
      <c r="CO314" s="1003"/>
      <c r="CP314" s="641"/>
      <c r="CQ314" s="460"/>
      <c r="CR314" s="678"/>
      <c r="CS314" s="641"/>
      <c r="CT314" s="992">
        <f>BG314/BU311</f>
        <v>0.0035</v>
      </c>
      <c r="CU314" s="992"/>
      <c r="CV314" s="992"/>
      <c r="CW314" s="992"/>
      <c r="CX314" s="992"/>
      <c r="CY314" s="992"/>
      <c r="CZ314" s="992"/>
      <c r="DA314" s="677"/>
      <c r="DB314" s="677"/>
      <c r="DC314" s="992">
        <f>BT314/BU311</f>
        <v>0.006366666666666666</v>
      </c>
      <c r="DD314" s="992"/>
      <c r="DE314" s="992"/>
      <c r="DF314" s="992"/>
      <c r="DG314" s="992"/>
      <c r="DH314" s="992"/>
      <c r="DI314" s="651"/>
      <c r="DJ314" s="651"/>
      <c r="DK314" s="651"/>
      <c r="DL314" s="1048">
        <f>CG314/BU311</f>
        <v>0.009866666666666666</v>
      </c>
      <c r="DM314" s="1048"/>
      <c r="DN314" s="1048"/>
      <c r="DO314" s="1048"/>
      <c r="DP314" s="1048"/>
      <c r="DQ314" s="1048"/>
      <c r="DR314" s="87"/>
      <c r="DS314" s="675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83"/>
      <c r="EU314" s="283"/>
      <c r="EV314" s="283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412"/>
      <c r="FK314" s="412"/>
      <c r="FL314" s="412"/>
      <c r="FM314" s="412"/>
      <c r="FN314" s="412"/>
      <c r="FO314" s="412"/>
      <c r="FP314" s="412"/>
      <c r="FQ314" s="412"/>
      <c r="FR314" s="412"/>
      <c r="FS314" s="412"/>
      <c r="FT314" s="412"/>
      <c r="FU314" s="412"/>
      <c r="FV314" s="29"/>
      <c r="FW314" s="29"/>
      <c r="FX314" s="29"/>
      <c r="FY314" s="29"/>
      <c r="FZ314" s="29"/>
      <c r="GA314" s="283"/>
      <c r="GB314" s="283"/>
      <c r="GC314" s="101"/>
      <c r="GD314" s="62"/>
      <c r="GE314" s="29"/>
      <c r="GF314" s="29"/>
      <c r="GG314" s="29"/>
      <c r="GH314" s="29"/>
      <c r="GI314" s="29"/>
      <c r="GJ314" s="29"/>
      <c r="GK314" s="286"/>
      <c r="GL314" s="148"/>
      <c r="GM314" s="250"/>
      <c r="GN314" s="65"/>
      <c r="GO314" s="65"/>
      <c r="GP314" s="69"/>
      <c r="GQ314" s="69"/>
      <c r="GR314" s="69"/>
      <c r="GS314" s="69"/>
      <c r="GT314" s="66"/>
      <c r="GU314" s="13"/>
    </row>
    <row r="315" spans="1:203" ht="15" hidden="1">
      <c r="A315" s="147"/>
      <c r="B315" s="29"/>
      <c r="C315" s="29"/>
      <c r="D315" s="29"/>
      <c r="E315" s="873" t="s">
        <v>30</v>
      </c>
      <c r="F315" s="874"/>
      <c r="G315" s="874"/>
      <c r="H315" s="874"/>
      <c r="I315" s="874"/>
      <c r="J315" s="874"/>
      <c r="K315" s="874"/>
      <c r="L315" s="874"/>
      <c r="M315" s="874"/>
      <c r="N315" s="874"/>
      <c r="O315" s="874"/>
      <c r="P315" s="874"/>
      <c r="Q315" s="874"/>
      <c r="R315" s="874"/>
      <c r="S315" s="874"/>
      <c r="T315" s="874"/>
      <c r="U315" s="874"/>
      <c r="V315" s="874"/>
      <c r="W315" s="874"/>
      <c r="X315" s="874"/>
      <c r="Y315" s="874"/>
      <c r="Z315" s="874"/>
      <c r="AA315" s="874"/>
      <c r="AB315" s="874"/>
      <c r="AC315" s="874"/>
      <c r="AD315" s="874"/>
      <c r="AE315" s="874"/>
      <c r="AF315" s="874"/>
      <c r="AG315" s="874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25"/>
      <c r="AU315" s="25"/>
      <c r="AV315" s="86"/>
      <c r="AW315" s="86"/>
      <c r="AX315" s="86"/>
      <c r="AY315" s="86"/>
      <c r="AZ315" s="86"/>
      <c r="BA315" s="86"/>
      <c r="BB315" s="86"/>
      <c r="BC315" s="191"/>
      <c r="BD315" s="191"/>
      <c r="BE315" s="386"/>
      <c r="BF315" s="386"/>
      <c r="BG315" s="1003">
        <f>BG262</f>
        <v>-700</v>
      </c>
      <c r="BH315" s="1003"/>
      <c r="BI315" s="1003"/>
      <c r="BJ315" s="1003"/>
      <c r="BK315" s="1003"/>
      <c r="BL315" s="1003"/>
      <c r="BM315" s="1003"/>
      <c r="BN315" s="1003"/>
      <c r="BO315" s="1003"/>
      <c r="BP315" s="180"/>
      <c r="BQ315" s="180"/>
      <c r="BR315" s="386"/>
      <c r="BS315" s="386"/>
      <c r="BT315" s="1003">
        <f>BT262</f>
        <v>6400</v>
      </c>
      <c r="BU315" s="1003"/>
      <c r="BV315" s="1003"/>
      <c r="BW315" s="1003"/>
      <c r="BX315" s="1003"/>
      <c r="BY315" s="1003"/>
      <c r="BZ315" s="1003"/>
      <c r="CA315" s="1003"/>
      <c r="CB315" s="1003"/>
      <c r="CC315" s="180"/>
      <c r="CD315" s="180"/>
      <c r="CE315" s="386"/>
      <c r="CF315" s="386"/>
      <c r="CG315" s="1003">
        <f>BG315+BT315</f>
        <v>5700</v>
      </c>
      <c r="CH315" s="1003"/>
      <c r="CI315" s="1003"/>
      <c r="CJ315" s="1003"/>
      <c r="CK315" s="1003"/>
      <c r="CL315" s="1003"/>
      <c r="CM315" s="1003"/>
      <c r="CN315" s="1003"/>
      <c r="CO315" s="1003"/>
      <c r="CP315" s="641"/>
      <c r="CQ315" s="460"/>
      <c r="CR315" s="678"/>
      <c r="CS315" s="641"/>
      <c r="CT315" s="992">
        <f>BG315/BU311</f>
        <v>-0.007</v>
      </c>
      <c r="CU315" s="992"/>
      <c r="CV315" s="992"/>
      <c r="CW315" s="992"/>
      <c r="CX315" s="992"/>
      <c r="CY315" s="992"/>
      <c r="CZ315" s="992"/>
      <c r="DA315" s="677"/>
      <c r="DB315" s="677"/>
      <c r="DC315" s="992">
        <f>BT315/BU311</f>
        <v>0.064</v>
      </c>
      <c r="DD315" s="992"/>
      <c r="DE315" s="992"/>
      <c r="DF315" s="992"/>
      <c r="DG315" s="992"/>
      <c r="DH315" s="992"/>
      <c r="DI315" s="651"/>
      <c r="DJ315" s="651"/>
      <c r="DK315" s="651"/>
      <c r="DL315" s="1048">
        <f>CG315/BU311</f>
        <v>0.057</v>
      </c>
      <c r="DM315" s="1048"/>
      <c r="DN315" s="1048"/>
      <c r="DO315" s="1048"/>
      <c r="DP315" s="1048"/>
      <c r="DQ315" s="1048"/>
      <c r="DR315" s="87"/>
      <c r="DS315" s="675"/>
      <c r="DT315" s="29"/>
      <c r="DU315" s="29"/>
      <c r="DV315" s="29"/>
      <c r="DW315" s="29"/>
      <c r="DX315" s="29"/>
      <c r="DY315" s="29"/>
      <c r="DZ315" s="29"/>
      <c r="EA315" s="29"/>
      <c r="EB315" s="1046"/>
      <c r="EC315" s="1047"/>
      <c r="ED315" s="1047"/>
      <c r="EE315" s="1047"/>
      <c r="EF315" s="1047"/>
      <c r="EG315" s="1047"/>
      <c r="EH315" s="1047"/>
      <c r="EI315" s="1047"/>
      <c r="EJ315" s="1047"/>
      <c r="EK315" s="1047"/>
      <c r="EL315" s="1047"/>
      <c r="EM315" s="1047"/>
      <c r="EN315" s="1047"/>
      <c r="EO315" s="1047"/>
      <c r="EP315" s="1047"/>
      <c r="EQ315" s="29"/>
      <c r="ER315" s="29"/>
      <c r="ES315" s="29"/>
      <c r="ET315" s="283"/>
      <c r="EU315" s="283"/>
      <c r="EV315" s="283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412"/>
      <c r="FK315" s="412"/>
      <c r="FL315" s="412"/>
      <c r="FM315" s="412"/>
      <c r="FN315" s="412"/>
      <c r="FO315" s="412"/>
      <c r="FP315" s="412"/>
      <c r="FQ315" s="412"/>
      <c r="FR315" s="412"/>
      <c r="FS315" s="412"/>
      <c r="FT315" s="412"/>
      <c r="FU315" s="412"/>
      <c r="FV315" s="29"/>
      <c r="FW315" s="29"/>
      <c r="FX315" s="29"/>
      <c r="FY315" s="29"/>
      <c r="FZ315" s="29"/>
      <c r="GA315" s="283"/>
      <c r="GB315" s="283"/>
      <c r="GC315" s="101"/>
      <c r="GD315" s="62"/>
      <c r="GE315" s="29"/>
      <c r="GF315" s="29"/>
      <c r="GG315" s="29"/>
      <c r="GH315" s="29"/>
      <c r="GI315" s="29"/>
      <c r="GJ315" s="29"/>
      <c r="GK315" s="286"/>
      <c r="GL315" s="148"/>
      <c r="GM315" s="250"/>
      <c r="GN315" s="65"/>
      <c r="GO315" s="65"/>
      <c r="GP315" s="69"/>
      <c r="GQ315" s="69"/>
      <c r="GR315" s="69"/>
      <c r="GS315" s="69"/>
      <c r="GT315" s="66"/>
      <c r="GU315" s="13"/>
    </row>
    <row r="316" spans="1:203" ht="15" hidden="1">
      <c r="A316" s="147"/>
      <c r="B316" s="29"/>
      <c r="C316" s="29"/>
      <c r="D316" s="29"/>
      <c r="E316" s="1022" t="s">
        <v>141</v>
      </c>
      <c r="F316" s="1023"/>
      <c r="G316" s="1023"/>
      <c r="H316" s="1023"/>
      <c r="I316" s="1023"/>
      <c r="J316" s="1023"/>
      <c r="K316" s="1023"/>
      <c r="L316" s="1023"/>
      <c r="M316" s="1023"/>
      <c r="N316" s="1023"/>
      <c r="O316" s="1023"/>
      <c r="P316" s="1023"/>
      <c r="Q316" s="1023"/>
      <c r="R316" s="1023"/>
      <c r="S316" s="1023"/>
      <c r="T316" s="1023"/>
      <c r="U316" s="1023"/>
      <c r="V316" s="1023"/>
      <c r="W316" s="1023"/>
      <c r="X316" s="1023"/>
      <c r="Y316" s="1023"/>
      <c r="Z316" s="1023"/>
      <c r="AA316" s="1023"/>
      <c r="AB316" s="1023"/>
      <c r="AC316" s="1023"/>
      <c r="AD316" s="1023"/>
      <c r="AE316" s="1023"/>
      <c r="AF316" s="1023"/>
      <c r="AG316" s="1023"/>
      <c r="AH316" s="1023"/>
      <c r="AI316" s="1023"/>
      <c r="AJ316" s="1023"/>
      <c r="AK316" s="1023"/>
      <c r="AL316" s="1023"/>
      <c r="AM316" s="1023"/>
      <c r="AN316" s="1023"/>
      <c r="AO316" s="1023"/>
      <c r="AP316" s="1023"/>
      <c r="AQ316" s="1023"/>
      <c r="AR316" s="1023"/>
      <c r="AS316" s="1023"/>
      <c r="AT316" s="1023"/>
      <c r="AU316" s="1023"/>
      <c r="AV316" s="1023"/>
      <c r="AW316" s="1023"/>
      <c r="AX316" s="1023"/>
      <c r="AY316" s="1023"/>
      <c r="AZ316" s="1023"/>
      <c r="BA316" s="1023"/>
      <c r="BB316" s="1023"/>
      <c r="BC316" s="1023"/>
      <c r="BD316" s="191"/>
      <c r="BE316" s="386"/>
      <c r="BF316" s="386"/>
      <c r="BG316" s="1003">
        <f>BG264</f>
        <v>0</v>
      </c>
      <c r="BH316" s="1003"/>
      <c r="BI316" s="1003"/>
      <c r="BJ316" s="1003"/>
      <c r="BK316" s="1003"/>
      <c r="BL316" s="1003"/>
      <c r="BM316" s="1003"/>
      <c r="BN316" s="1003"/>
      <c r="BO316" s="1003"/>
      <c r="BP316" s="180"/>
      <c r="BQ316" s="180"/>
      <c r="BR316" s="386"/>
      <c r="BS316" s="386"/>
      <c r="BT316" s="1003">
        <f>BT264</f>
        <v>-366.6666666666679</v>
      </c>
      <c r="BU316" s="1003"/>
      <c r="BV316" s="1003"/>
      <c r="BW316" s="1003"/>
      <c r="BX316" s="1003"/>
      <c r="BY316" s="1003"/>
      <c r="BZ316" s="1003"/>
      <c r="CA316" s="1003"/>
      <c r="CB316" s="1003"/>
      <c r="CC316" s="180"/>
      <c r="CD316" s="180"/>
      <c r="CE316" s="386"/>
      <c r="CF316" s="386"/>
      <c r="CG316" s="1003">
        <f>BG316+BT316</f>
        <v>-366.6666666666679</v>
      </c>
      <c r="CH316" s="1003"/>
      <c r="CI316" s="1003"/>
      <c r="CJ316" s="1003"/>
      <c r="CK316" s="1003"/>
      <c r="CL316" s="1003"/>
      <c r="CM316" s="1003"/>
      <c r="CN316" s="1003"/>
      <c r="CO316" s="1003"/>
      <c r="CP316" s="641"/>
      <c r="CQ316" s="460"/>
      <c r="CR316" s="678"/>
      <c r="CS316" s="641"/>
      <c r="CT316" s="992">
        <f>BG316/BU311</f>
        <v>0</v>
      </c>
      <c r="CU316" s="992"/>
      <c r="CV316" s="992"/>
      <c r="CW316" s="992"/>
      <c r="CX316" s="992"/>
      <c r="CY316" s="992"/>
      <c r="CZ316" s="992"/>
      <c r="DA316" s="677"/>
      <c r="DB316" s="677"/>
      <c r="DC316" s="992">
        <f>BT316/BU311</f>
        <v>-0.0036666666666666787</v>
      </c>
      <c r="DD316" s="992"/>
      <c r="DE316" s="992"/>
      <c r="DF316" s="992"/>
      <c r="DG316" s="992"/>
      <c r="DH316" s="992"/>
      <c r="DI316" s="651"/>
      <c r="DJ316" s="651"/>
      <c r="DK316" s="651"/>
      <c r="DL316" s="1048">
        <f>CG316/BU311</f>
        <v>-0.0036666666666666787</v>
      </c>
      <c r="DM316" s="1048"/>
      <c r="DN316" s="1048"/>
      <c r="DO316" s="1048"/>
      <c r="DP316" s="1048"/>
      <c r="DQ316" s="1048"/>
      <c r="DR316" s="87"/>
      <c r="DS316" s="675"/>
      <c r="DT316" s="29"/>
      <c r="DU316" s="29"/>
      <c r="DV316" s="29"/>
      <c r="DW316" s="29"/>
      <c r="DX316" s="29"/>
      <c r="DY316" s="29"/>
      <c r="DZ316" s="29"/>
      <c r="EA316" s="29"/>
      <c r="EB316" s="287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29"/>
      <c r="ER316" s="29"/>
      <c r="ES316" s="29"/>
      <c r="ET316" s="283"/>
      <c r="EU316" s="283"/>
      <c r="EV316" s="283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412"/>
      <c r="FK316" s="412"/>
      <c r="FL316" s="412"/>
      <c r="FM316" s="412"/>
      <c r="FN316" s="412"/>
      <c r="FO316" s="412"/>
      <c r="FP316" s="412"/>
      <c r="FQ316" s="412"/>
      <c r="FR316" s="412"/>
      <c r="FS316" s="412"/>
      <c r="FT316" s="412"/>
      <c r="FU316" s="412"/>
      <c r="FV316" s="29"/>
      <c r="FW316" s="29"/>
      <c r="FX316" s="29"/>
      <c r="FY316" s="29"/>
      <c r="FZ316" s="29"/>
      <c r="GA316" s="283"/>
      <c r="GB316" s="283"/>
      <c r="GC316" s="101"/>
      <c r="GD316" s="62"/>
      <c r="GE316" s="29"/>
      <c r="GF316" s="29"/>
      <c r="GG316" s="29"/>
      <c r="GH316" s="29"/>
      <c r="GI316" s="29"/>
      <c r="GJ316" s="29"/>
      <c r="GK316" s="286"/>
      <c r="GL316" s="148"/>
      <c r="GM316" s="250"/>
      <c r="GN316" s="65"/>
      <c r="GO316" s="65"/>
      <c r="GP316" s="69"/>
      <c r="GQ316" s="69"/>
      <c r="GR316" s="69"/>
      <c r="GS316" s="69"/>
      <c r="GT316" s="66"/>
      <c r="GU316" s="13"/>
    </row>
    <row r="317" spans="1:203" ht="27" customHeight="1" hidden="1">
      <c r="A317" s="147"/>
      <c r="B317" s="29"/>
      <c r="C317" s="29"/>
      <c r="D317" s="29"/>
      <c r="E317" s="274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238"/>
      <c r="Z317" s="238"/>
      <c r="AA317" s="238"/>
      <c r="AB317" s="238"/>
      <c r="AC317" s="238"/>
      <c r="AD317" s="238"/>
      <c r="AE317" s="238"/>
      <c r="AF317" s="238"/>
      <c r="AG317" s="238"/>
      <c r="AH317" s="238"/>
      <c r="AI317" s="238"/>
      <c r="AJ317" s="238"/>
      <c r="AK317" s="238"/>
      <c r="AL317" s="238"/>
      <c r="AM317" s="238"/>
      <c r="AN317" s="238"/>
      <c r="AO317" s="238"/>
      <c r="AP317" s="238"/>
      <c r="AQ317" s="238"/>
      <c r="AR317" s="238"/>
      <c r="AS317" s="238"/>
      <c r="AT317" s="199"/>
      <c r="AU317" s="199"/>
      <c r="AV317" s="238"/>
      <c r="AW317" s="238"/>
      <c r="AX317" s="467"/>
      <c r="AY317" s="467"/>
      <c r="AZ317" s="467"/>
      <c r="BA317" s="467"/>
      <c r="BB317" s="467"/>
      <c r="BC317" s="468"/>
      <c r="BD317" s="468"/>
      <c r="BE317" s="679"/>
      <c r="BF317" s="679"/>
      <c r="BG317" s="1020">
        <f>SUM(BF313:BO316)</f>
        <v>2800</v>
      </c>
      <c r="BH317" s="1020"/>
      <c r="BI317" s="1020"/>
      <c r="BJ317" s="1020"/>
      <c r="BK317" s="1020"/>
      <c r="BL317" s="1020"/>
      <c r="BM317" s="1020"/>
      <c r="BN317" s="1020"/>
      <c r="BO317" s="1020"/>
      <c r="BP317" s="469"/>
      <c r="BQ317" s="469"/>
      <c r="BR317" s="679"/>
      <c r="BS317" s="679"/>
      <c r="BT317" s="1020">
        <f>SUM(BR313:CB316)</f>
        <v>12400</v>
      </c>
      <c r="BU317" s="1020"/>
      <c r="BV317" s="1020"/>
      <c r="BW317" s="1020"/>
      <c r="BX317" s="1020"/>
      <c r="BY317" s="1020"/>
      <c r="BZ317" s="1020"/>
      <c r="CA317" s="1020"/>
      <c r="CB317" s="1020"/>
      <c r="CC317" s="469"/>
      <c r="CD317" s="469"/>
      <c r="CE317" s="679"/>
      <c r="CF317" s="679"/>
      <c r="CG317" s="1020">
        <f>SUM(CE313:CO316)</f>
        <v>15199.999999999998</v>
      </c>
      <c r="CH317" s="1020"/>
      <c r="CI317" s="1020"/>
      <c r="CJ317" s="1020"/>
      <c r="CK317" s="1020"/>
      <c r="CL317" s="1020"/>
      <c r="CM317" s="1020"/>
      <c r="CN317" s="1020"/>
      <c r="CO317" s="1020"/>
      <c r="CP317" s="680"/>
      <c r="CQ317" s="460"/>
      <c r="CR317" s="681"/>
      <c r="CS317" s="682"/>
      <c r="CT317" s="1050">
        <f>BG317/BU311</f>
        <v>0.028</v>
      </c>
      <c r="CU317" s="1050"/>
      <c r="CV317" s="1050"/>
      <c r="CW317" s="1050"/>
      <c r="CX317" s="1050"/>
      <c r="CY317" s="1050"/>
      <c r="CZ317" s="1050"/>
      <c r="DA317" s="684"/>
      <c r="DB317" s="684"/>
      <c r="DC317" s="1050">
        <f>BT317/BU311</f>
        <v>0.124</v>
      </c>
      <c r="DD317" s="1050"/>
      <c r="DE317" s="1050"/>
      <c r="DF317" s="1050"/>
      <c r="DG317" s="1050"/>
      <c r="DH317" s="1050"/>
      <c r="DI317" s="683"/>
      <c r="DJ317" s="683"/>
      <c r="DK317" s="683"/>
      <c r="DL317" s="1050">
        <f>CG317/BU311</f>
        <v>0.15199999999999997</v>
      </c>
      <c r="DM317" s="1050"/>
      <c r="DN317" s="1050"/>
      <c r="DO317" s="1050"/>
      <c r="DP317" s="1050"/>
      <c r="DQ317" s="1050"/>
      <c r="DR317" s="666"/>
      <c r="DS317" s="667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83"/>
      <c r="EU317" s="283"/>
      <c r="EV317" s="283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412"/>
      <c r="FK317" s="412"/>
      <c r="FL317" s="412"/>
      <c r="FM317" s="412"/>
      <c r="FN317" s="412"/>
      <c r="FO317" s="412"/>
      <c r="FP317" s="412"/>
      <c r="FQ317" s="412"/>
      <c r="FR317" s="412"/>
      <c r="FS317" s="412"/>
      <c r="FT317" s="412"/>
      <c r="FU317" s="412"/>
      <c r="FV317" s="29"/>
      <c r="FW317" s="29"/>
      <c r="FX317" s="29"/>
      <c r="FY317" s="29"/>
      <c r="FZ317" s="29"/>
      <c r="GA317" s="283"/>
      <c r="GB317" s="283"/>
      <c r="GC317" s="101"/>
      <c r="GD317" s="62"/>
      <c r="GE317" s="29"/>
      <c r="GF317" s="29"/>
      <c r="GG317" s="29"/>
      <c r="GH317" s="29"/>
      <c r="GI317" s="29"/>
      <c r="GJ317" s="29"/>
      <c r="GK317" s="286"/>
      <c r="GL317" s="148"/>
      <c r="GM317" s="250"/>
      <c r="GN317" s="65"/>
      <c r="GO317" s="65"/>
      <c r="GP317" s="69"/>
      <c r="GQ317" s="69"/>
      <c r="GR317" s="69"/>
      <c r="GS317" s="69"/>
      <c r="GT317" s="66"/>
      <c r="GU317" s="13"/>
    </row>
    <row r="318" spans="1:204" ht="9" customHeight="1" hidden="1">
      <c r="A318" s="147"/>
      <c r="B318" s="29"/>
      <c r="C318" s="29"/>
      <c r="D318" s="29"/>
      <c r="E318" s="176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  <c r="AA318" s="176"/>
      <c r="AB318" s="176"/>
      <c r="AC318" s="176"/>
      <c r="AD318" s="176"/>
      <c r="AE318" s="176"/>
      <c r="AF318" s="176"/>
      <c r="AG318" s="176"/>
      <c r="AH318" s="176"/>
      <c r="AI318" s="25"/>
      <c r="AJ318" s="25"/>
      <c r="AK318" s="176"/>
      <c r="AL318" s="176"/>
      <c r="AM318" s="176"/>
      <c r="AN318" s="176"/>
      <c r="AO318" s="176"/>
      <c r="AP318" s="176"/>
      <c r="AQ318" s="176"/>
      <c r="AR318" s="176"/>
      <c r="AS318" s="176"/>
      <c r="AT318" s="86"/>
      <c r="AU318" s="411"/>
      <c r="AV318" s="411"/>
      <c r="AW318" s="411"/>
      <c r="AX318" s="411"/>
      <c r="AY318" s="411"/>
      <c r="AZ318" s="411"/>
      <c r="BA318" s="411"/>
      <c r="BB318" s="411"/>
      <c r="BC318" s="411"/>
      <c r="BD318" s="411"/>
      <c r="BE318" s="339"/>
      <c r="BF318" s="86"/>
      <c r="BG318" s="411"/>
      <c r="BH318" s="411"/>
      <c r="BI318" s="411"/>
      <c r="BJ318" s="411"/>
      <c r="BK318" s="411"/>
      <c r="BL318" s="411"/>
      <c r="BM318" s="411"/>
      <c r="BN318" s="411"/>
      <c r="BO318" s="411"/>
      <c r="BP318" s="411"/>
      <c r="BQ318" s="411"/>
      <c r="BR318" s="86"/>
      <c r="BS318" s="411"/>
      <c r="BT318" s="411"/>
      <c r="BU318" s="411"/>
      <c r="BV318" s="411"/>
      <c r="BW318" s="411"/>
      <c r="BX318" s="411"/>
      <c r="BY318" s="411"/>
      <c r="BZ318" s="411"/>
      <c r="CA318" s="411"/>
      <c r="CB318" s="411"/>
      <c r="CC318" s="411"/>
      <c r="CD318" s="112"/>
      <c r="CE318" s="27"/>
      <c r="CF318" s="27"/>
      <c r="CG318" s="28"/>
      <c r="CH318" s="28"/>
      <c r="CI318" s="112"/>
      <c r="CJ318" s="112"/>
      <c r="CK318" s="343"/>
      <c r="CL318" s="343"/>
      <c r="CM318" s="343"/>
      <c r="CN318" s="343"/>
      <c r="CO318" s="343"/>
      <c r="CP318" s="343"/>
      <c r="CQ318" s="343"/>
      <c r="CR318" s="343"/>
      <c r="CS318" s="343"/>
      <c r="CT318" s="343"/>
      <c r="CU318" s="343"/>
      <c r="CV318" s="343"/>
      <c r="CW318" s="343"/>
      <c r="CX318" s="343"/>
      <c r="CY318" s="343"/>
      <c r="CZ318" s="343"/>
      <c r="DA318" s="343"/>
      <c r="DB318" s="343"/>
      <c r="DC318" s="343"/>
      <c r="DD318" s="343"/>
      <c r="DE318" s="343"/>
      <c r="DF318" s="343"/>
      <c r="DG318" s="86"/>
      <c r="DH318" s="86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83"/>
      <c r="EJ318" s="283"/>
      <c r="EK318" s="283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412"/>
      <c r="EZ318" s="412"/>
      <c r="FA318" s="412"/>
      <c r="FB318" s="412"/>
      <c r="FC318" s="412"/>
      <c r="FD318" s="412"/>
      <c r="FE318" s="412"/>
      <c r="FF318" s="412"/>
      <c r="FG318" s="412"/>
      <c r="FH318" s="412"/>
      <c r="FI318" s="412"/>
      <c r="FJ318" s="412"/>
      <c r="FK318" s="29"/>
      <c r="FL318" s="29"/>
      <c r="FM318" s="29"/>
      <c r="FN318" s="29"/>
      <c r="FO318" s="29"/>
      <c r="FP318" s="283"/>
      <c r="FQ318" s="283"/>
      <c r="FR318" s="101"/>
      <c r="FS318" s="62"/>
      <c r="FT318" s="29"/>
      <c r="FU318" s="29"/>
      <c r="FV318" s="29"/>
      <c r="FW318" s="29"/>
      <c r="FX318" s="29"/>
      <c r="FY318" s="29"/>
      <c r="FZ318" s="286"/>
      <c r="GA318" s="287"/>
      <c r="GB318" s="115"/>
      <c r="GC318" s="115"/>
      <c r="GD318" s="115"/>
      <c r="GE318" s="115"/>
      <c r="GF318" s="101"/>
      <c r="GG318" s="62"/>
      <c r="GH318" s="105"/>
      <c r="GI318" s="105"/>
      <c r="GJ318" s="105"/>
      <c r="GK318" s="105"/>
      <c r="GL318" s="148"/>
      <c r="GM318" s="250"/>
      <c r="GN318" s="65"/>
      <c r="GO318" s="65"/>
      <c r="GP318" s="69"/>
      <c r="GQ318" s="69"/>
      <c r="GR318" s="69"/>
      <c r="GS318" s="69"/>
      <c r="GT318" s="66"/>
      <c r="GU318" s="13"/>
      <c r="GV318" s="230"/>
    </row>
    <row r="319" spans="1:204" ht="19.5" customHeight="1" hidden="1">
      <c r="A319" s="512"/>
      <c r="B319" s="29"/>
      <c r="C319" s="31"/>
      <c r="D319" s="29"/>
      <c r="E319" s="1019" t="s">
        <v>89</v>
      </c>
      <c r="F319" s="1019"/>
      <c r="G319" s="1019"/>
      <c r="H319" s="1019"/>
      <c r="I319" s="1019"/>
      <c r="J319" s="1019"/>
      <c r="K319" s="1019"/>
      <c r="L319" s="1019"/>
      <c r="M319" s="1019"/>
      <c r="N319" s="1019"/>
      <c r="O319" s="1019"/>
      <c r="P319" s="1019"/>
      <c r="Q319" s="1019"/>
      <c r="R319" s="1019"/>
      <c r="S319" s="1019"/>
      <c r="T319" s="1019"/>
      <c r="U319" s="1019"/>
      <c r="V319" s="1019"/>
      <c r="W319" s="1019"/>
      <c r="X319" s="1019"/>
      <c r="Y319" s="1019"/>
      <c r="Z319" s="1019"/>
      <c r="AA319" s="1019"/>
      <c r="AB319" s="1019"/>
      <c r="AC319" s="1019"/>
      <c r="AD319" s="1019"/>
      <c r="AE319" s="176"/>
      <c r="AF319" s="176"/>
      <c r="AG319" s="176"/>
      <c r="AH319" s="176"/>
      <c r="AI319" s="25"/>
      <c r="AJ319" s="25"/>
      <c r="AK319" s="176"/>
      <c r="AL319" s="176"/>
      <c r="AM319" s="176"/>
      <c r="AN319" s="176"/>
      <c r="AO319" s="176"/>
      <c r="AP319" s="176"/>
      <c r="AQ319" s="176"/>
      <c r="AR319" s="176"/>
      <c r="AS319" s="176"/>
      <c r="AT319" s="411"/>
      <c r="AU319" s="411"/>
      <c r="AV319" s="411"/>
      <c r="AW319" s="411"/>
      <c r="AX319" s="411"/>
      <c r="AY319" s="411"/>
      <c r="AZ319" s="411"/>
      <c r="BA319" s="411"/>
      <c r="BB319" s="411"/>
      <c r="BC319" s="411"/>
      <c r="BD319" s="411"/>
      <c r="BE319" s="339"/>
      <c r="BF319" s="411"/>
      <c r="BG319" s="411"/>
      <c r="BH319" s="411"/>
      <c r="BI319" s="411"/>
      <c r="BJ319" s="411"/>
      <c r="BK319" s="411"/>
      <c r="BL319" s="411"/>
      <c r="BM319" s="411"/>
      <c r="BN319" s="411"/>
      <c r="BO319" s="411"/>
      <c r="BP319" s="411"/>
      <c r="BQ319" s="339"/>
      <c r="BR319" s="411"/>
      <c r="BS319" s="411"/>
      <c r="BT319" s="411"/>
      <c r="BU319" s="411"/>
      <c r="BV319" s="411"/>
      <c r="BW319" s="411"/>
      <c r="BX319" s="411"/>
      <c r="BY319" s="411"/>
      <c r="BZ319" s="411"/>
      <c r="CA319" s="411"/>
      <c r="CB319" s="411"/>
      <c r="CC319" s="344"/>
      <c r="CD319" s="112"/>
      <c r="CE319" s="275"/>
      <c r="CF319" s="275"/>
      <c r="CG319" s="28"/>
      <c r="CH319" s="28"/>
      <c r="CI319" s="343"/>
      <c r="CJ319" s="343"/>
      <c r="CK319" s="343"/>
      <c r="CL319" s="343"/>
      <c r="CM319" s="343"/>
      <c r="CN319" s="343"/>
      <c r="CO319" s="343"/>
      <c r="CP319" s="343"/>
      <c r="CQ319" s="471"/>
      <c r="CR319" s="343"/>
      <c r="CS319" s="343"/>
      <c r="CT319" s="343"/>
      <c r="CU319" s="343"/>
      <c r="CV319" s="343"/>
      <c r="CW319" s="343"/>
      <c r="CX319" s="343"/>
      <c r="CY319" s="343"/>
      <c r="CZ319" s="343"/>
      <c r="DA319" s="343"/>
      <c r="DB319" s="343"/>
      <c r="DC319" s="343"/>
      <c r="DD319" s="343"/>
      <c r="DE319" s="343"/>
      <c r="DF319" s="86"/>
      <c r="DG319" s="86"/>
      <c r="DH319" s="86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83"/>
      <c r="EK319" s="283"/>
      <c r="EL319" s="283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412"/>
      <c r="FA319" s="412"/>
      <c r="FB319" s="412"/>
      <c r="FC319" s="412"/>
      <c r="FD319" s="412"/>
      <c r="FE319" s="412"/>
      <c r="FF319" s="412"/>
      <c r="FG319" s="412"/>
      <c r="FH319" s="412"/>
      <c r="FI319" s="412"/>
      <c r="FJ319" s="412"/>
      <c r="FK319" s="412"/>
      <c r="FL319" s="29"/>
      <c r="FM319" s="29"/>
      <c r="FN319" s="29"/>
      <c r="FO319" s="29"/>
      <c r="FP319" s="29"/>
      <c r="FQ319" s="283"/>
      <c r="FR319" s="283"/>
      <c r="FS319" s="101"/>
      <c r="FT319" s="62"/>
      <c r="FU319" s="29"/>
      <c r="FV319" s="29"/>
      <c r="FW319" s="29"/>
      <c r="FX319" s="29"/>
      <c r="FY319" s="29"/>
      <c r="FZ319" s="29"/>
      <c r="GA319" s="286"/>
      <c r="GB319" s="287"/>
      <c r="GC319" s="115"/>
      <c r="GD319" s="115"/>
      <c r="GE319" s="115"/>
      <c r="GF319" s="115"/>
      <c r="GG319" s="101"/>
      <c r="GH319" s="62"/>
      <c r="GI319" s="105"/>
      <c r="GJ319" s="105"/>
      <c r="GK319" s="105"/>
      <c r="GL319" s="148"/>
      <c r="GM319" s="250"/>
      <c r="GN319" s="65"/>
      <c r="GO319" s="65"/>
      <c r="GP319" s="69"/>
      <c r="GQ319" s="69"/>
      <c r="GR319" s="69"/>
      <c r="GS319" s="69"/>
      <c r="GT319" s="66"/>
      <c r="GU319" s="13"/>
      <c r="GV319" s="230"/>
    </row>
    <row r="320" spans="1:214" ht="15" hidden="1">
      <c r="A320" s="147"/>
      <c r="B320" s="29"/>
      <c r="C320" s="29"/>
      <c r="D320" s="29"/>
      <c r="E320" s="1010"/>
      <c r="F320" s="1011"/>
      <c r="G320" s="1011"/>
      <c r="H320" s="1011"/>
      <c r="I320" s="1011"/>
      <c r="J320" s="1011"/>
      <c r="K320" s="1011"/>
      <c r="L320" s="1011"/>
      <c r="M320" s="1011"/>
      <c r="N320" s="1011"/>
      <c r="O320" s="1011"/>
      <c r="P320" s="1011"/>
      <c r="Q320" s="1011"/>
      <c r="R320" s="1011"/>
      <c r="S320" s="1011"/>
      <c r="T320" s="1011"/>
      <c r="U320" s="1011"/>
      <c r="V320" s="1011"/>
      <c r="W320" s="1011"/>
      <c r="X320" s="1011"/>
      <c r="Y320" s="1011"/>
      <c r="Z320" s="1011"/>
      <c r="AA320" s="1011"/>
      <c r="AB320" s="1011"/>
      <c r="AC320" s="1011"/>
      <c r="AD320" s="1011"/>
      <c r="AE320" s="370"/>
      <c r="AF320" s="370"/>
      <c r="AG320" s="370"/>
      <c r="AH320" s="370"/>
      <c r="AI320" s="370"/>
      <c r="AJ320" s="370"/>
      <c r="AK320" s="370"/>
      <c r="AL320" s="370"/>
      <c r="AM320" s="370"/>
      <c r="AN320" s="370"/>
      <c r="AO320" s="472"/>
      <c r="AP320" s="472"/>
      <c r="AQ320" s="472"/>
      <c r="AR320" s="472"/>
      <c r="AS320" s="472"/>
      <c r="AT320" s="472"/>
      <c r="AU320" s="472"/>
      <c r="AV320" s="472"/>
      <c r="AW320" s="472"/>
      <c r="AX320" s="472"/>
      <c r="AY320" s="472"/>
      <c r="AZ320" s="472"/>
      <c r="BA320" s="472"/>
      <c r="BB320" s="472"/>
      <c r="BC320" s="473"/>
      <c r="BD320" s="472"/>
      <c r="BE320" s="1014" t="s">
        <v>50</v>
      </c>
      <c r="BF320" s="1014"/>
      <c r="BG320" s="1014"/>
      <c r="BH320" s="1014"/>
      <c r="BI320" s="1014"/>
      <c r="BJ320" s="1014"/>
      <c r="BK320" s="1014"/>
      <c r="BL320" s="1014"/>
      <c r="BM320" s="1014"/>
      <c r="BN320" s="1014"/>
      <c r="BO320" s="1014"/>
      <c r="BP320" s="1014"/>
      <c r="BQ320" s="1014"/>
      <c r="BR320" s="474"/>
      <c r="BS320" s="474"/>
      <c r="BT320" s="474"/>
      <c r="BU320" s="474"/>
      <c r="BV320" s="474"/>
      <c r="BW320" s="474"/>
      <c r="BX320" s="474"/>
      <c r="BY320" s="474"/>
      <c r="BZ320" s="474"/>
      <c r="CA320" s="474"/>
      <c r="CB320" s="474"/>
      <c r="CC320" s="474"/>
      <c r="CD320" s="474"/>
      <c r="CE320" s="458"/>
      <c r="CF320" s="458"/>
      <c r="CG320" s="458"/>
      <c r="CH320" s="458"/>
      <c r="CI320" s="458"/>
      <c r="CJ320" s="458"/>
      <c r="CK320" s="458"/>
      <c r="CL320" s="458"/>
      <c r="CM320" s="458"/>
      <c r="CN320" s="458"/>
      <c r="CO320" s="458"/>
      <c r="CP320" s="458"/>
      <c r="CQ320" s="183"/>
      <c r="CR320" s="475"/>
      <c r="CS320" s="458"/>
      <c r="CT320" s="458"/>
      <c r="CU320" s="458"/>
      <c r="CV320" s="458"/>
      <c r="CW320" s="458"/>
      <c r="CX320" s="458"/>
      <c r="CY320" s="458"/>
      <c r="CZ320" s="458"/>
      <c r="DA320" s="458"/>
      <c r="DB320" s="458"/>
      <c r="DC320" s="458"/>
      <c r="DD320" s="458"/>
      <c r="DE320" s="458"/>
      <c r="DF320" s="458"/>
      <c r="DG320" s="458"/>
      <c r="DH320" s="458"/>
      <c r="DI320" s="458"/>
      <c r="DJ320" s="458"/>
      <c r="DK320" s="458"/>
      <c r="DL320" s="458"/>
      <c r="DM320" s="458"/>
      <c r="DN320" s="458"/>
      <c r="DO320" s="458"/>
      <c r="DP320" s="458"/>
      <c r="DQ320" s="458"/>
      <c r="DR320" s="458"/>
      <c r="DS320" s="463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83"/>
      <c r="EU320" s="283"/>
      <c r="EV320" s="283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412"/>
      <c r="FK320" s="412"/>
      <c r="FL320" s="412"/>
      <c r="FM320" s="412"/>
      <c r="FN320" s="412"/>
      <c r="FO320" s="412"/>
      <c r="FP320" s="412"/>
      <c r="FQ320" s="412"/>
      <c r="FR320" s="412"/>
      <c r="FS320" s="412"/>
      <c r="FT320" s="412"/>
      <c r="FU320" s="412"/>
      <c r="FV320" s="29"/>
      <c r="FW320" s="29"/>
      <c r="FX320" s="29"/>
      <c r="FY320" s="29"/>
      <c r="FZ320" s="29"/>
      <c r="GA320" s="283"/>
      <c r="GB320" s="283"/>
      <c r="GC320" s="101"/>
      <c r="GD320" s="62"/>
      <c r="GE320" s="29"/>
      <c r="GF320" s="29"/>
      <c r="GG320" s="29"/>
      <c r="GH320" s="29"/>
      <c r="GI320" s="29"/>
      <c r="GJ320" s="29"/>
      <c r="GK320" s="286"/>
      <c r="GL320" s="148"/>
      <c r="GM320" s="250"/>
      <c r="GN320" s="65"/>
      <c r="GO320" s="65"/>
      <c r="GP320" s="69"/>
      <c r="GQ320" s="69"/>
      <c r="GR320" s="69"/>
      <c r="GS320" s="69"/>
      <c r="GT320" s="66"/>
      <c r="GU320" s="13"/>
      <c r="GV320" s="230"/>
      <c r="GW320" s="230"/>
      <c r="GX320" s="230"/>
      <c r="GY320" s="230"/>
      <c r="GZ320" s="230"/>
      <c r="HA320" s="230"/>
      <c r="HB320" s="230"/>
      <c r="HC320" s="230"/>
      <c r="HD320" s="230"/>
      <c r="HE320" s="230"/>
      <c r="HF320" s="230"/>
    </row>
    <row r="321" spans="1:214" ht="15" hidden="1">
      <c r="A321" s="147"/>
      <c r="B321" s="29"/>
      <c r="C321" s="29"/>
      <c r="D321" s="29"/>
      <c r="E321" s="476"/>
      <c r="F321" s="477"/>
      <c r="G321" s="477"/>
      <c r="H321" s="477"/>
      <c r="I321" s="477"/>
      <c r="J321" s="477"/>
      <c r="K321" s="477"/>
      <c r="L321" s="477"/>
      <c r="M321" s="477"/>
      <c r="N321" s="477"/>
      <c r="O321" s="477"/>
      <c r="P321" s="477"/>
      <c r="Q321" s="477"/>
      <c r="R321" s="477"/>
      <c r="S321" s="477"/>
      <c r="T321" s="477"/>
      <c r="U321" s="477"/>
      <c r="V321" s="477"/>
      <c r="W321" s="477"/>
      <c r="X321" s="477"/>
      <c r="Y321" s="477"/>
      <c r="Z321" s="477"/>
      <c r="AA321" s="477"/>
      <c r="AB321" s="477"/>
      <c r="AC321" s="477"/>
      <c r="AD321" s="477"/>
      <c r="AE321" s="478"/>
      <c r="AF321" s="478"/>
      <c r="AG321" s="478"/>
      <c r="AH321" s="478"/>
      <c r="AI321" s="478"/>
      <c r="AJ321" s="478"/>
      <c r="AK321" s="478"/>
      <c r="AL321" s="478"/>
      <c r="AM321" s="478"/>
      <c r="AN321" s="478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112"/>
      <c r="BD321" s="86"/>
      <c r="BE321" s="177"/>
      <c r="BF321" s="177"/>
      <c r="BG321" s="1018">
        <f>DJ66</f>
        <v>100000</v>
      </c>
      <c r="BH321" s="1018"/>
      <c r="BI321" s="1018"/>
      <c r="BJ321" s="1018"/>
      <c r="BK321" s="1018"/>
      <c r="BL321" s="1018"/>
      <c r="BM321" s="1018"/>
      <c r="BN321" s="1018"/>
      <c r="BO321" s="1018"/>
      <c r="BP321" s="179"/>
      <c r="BQ321" s="253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183"/>
      <c r="CR321" s="183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675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83"/>
      <c r="EU321" s="283"/>
      <c r="EV321" s="283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412"/>
      <c r="FK321" s="412"/>
      <c r="FL321" s="412"/>
      <c r="FM321" s="412"/>
      <c r="FN321" s="412"/>
      <c r="FO321" s="412"/>
      <c r="FP321" s="412"/>
      <c r="FQ321" s="412"/>
      <c r="FR321" s="412"/>
      <c r="FS321" s="412"/>
      <c r="FT321" s="412"/>
      <c r="FU321" s="412"/>
      <c r="FV321" s="29"/>
      <c r="FW321" s="29"/>
      <c r="FX321" s="29"/>
      <c r="FY321" s="29"/>
      <c r="FZ321" s="29"/>
      <c r="GA321" s="283"/>
      <c r="GB321" s="283"/>
      <c r="GC321" s="101"/>
      <c r="GD321" s="62"/>
      <c r="GE321" s="29"/>
      <c r="GF321" s="29"/>
      <c r="GG321" s="29"/>
      <c r="GH321" s="29"/>
      <c r="GI321" s="29"/>
      <c r="GJ321" s="29"/>
      <c r="GK321" s="286"/>
      <c r="GL321" s="148"/>
      <c r="GM321" s="250"/>
      <c r="GN321" s="65"/>
      <c r="GO321" s="65"/>
      <c r="GP321" s="69"/>
      <c r="GQ321" s="69"/>
      <c r="GR321" s="69"/>
      <c r="GS321" s="69"/>
      <c r="GT321" s="66"/>
      <c r="GU321" s="13"/>
      <c r="GV321" s="230"/>
      <c r="GW321" s="230"/>
      <c r="GX321" s="230"/>
      <c r="GY321" s="230"/>
      <c r="GZ321" s="230"/>
      <c r="HA321" s="230"/>
      <c r="HB321" s="230"/>
      <c r="HC321" s="230"/>
      <c r="HD321" s="230"/>
      <c r="HE321" s="230"/>
      <c r="HF321" s="230"/>
    </row>
    <row r="322" spans="1:214" ht="24" customHeight="1" hidden="1">
      <c r="A322" s="147"/>
      <c r="B322" s="29"/>
      <c r="C322" s="29"/>
      <c r="D322" s="29"/>
      <c r="E322" s="476"/>
      <c r="F322" s="477"/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77"/>
      <c r="R322" s="477"/>
      <c r="S322" s="477"/>
      <c r="T322" s="477"/>
      <c r="U322" s="477"/>
      <c r="V322" s="477"/>
      <c r="W322" s="477"/>
      <c r="X322" s="477"/>
      <c r="Y322" s="477"/>
      <c r="Z322" s="477"/>
      <c r="AA322" s="477"/>
      <c r="AB322" s="477"/>
      <c r="AC322" s="477"/>
      <c r="AD322" s="477"/>
      <c r="AE322" s="478"/>
      <c r="AF322" s="478"/>
      <c r="AG322" s="478"/>
      <c r="AH322" s="478"/>
      <c r="AI322" s="478"/>
      <c r="AJ322" s="478"/>
      <c r="AK322" s="478"/>
      <c r="AL322" s="478"/>
      <c r="AM322" s="478"/>
      <c r="AN322" s="478"/>
      <c r="AO322" s="478"/>
      <c r="AP322" s="478"/>
      <c r="AQ322" s="478"/>
      <c r="AR322" s="478"/>
      <c r="AS322" s="478"/>
      <c r="AT322" s="478"/>
      <c r="AU322" s="478"/>
      <c r="AV322" s="478"/>
      <c r="AW322" s="478"/>
      <c r="AX322" s="478"/>
      <c r="AY322" s="478"/>
      <c r="AZ322" s="112"/>
      <c r="BA322" s="112"/>
      <c r="BB322" s="112"/>
      <c r="BC322" s="112"/>
      <c r="BD322" s="479"/>
      <c r="BE322" s="685"/>
      <c r="BF322" s="1013" t="s">
        <v>5</v>
      </c>
      <c r="BG322" s="1013"/>
      <c r="BH322" s="1013"/>
      <c r="BI322" s="1013"/>
      <c r="BJ322" s="1013"/>
      <c r="BK322" s="1013"/>
      <c r="BL322" s="1013"/>
      <c r="BM322" s="1013"/>
      <c r="BN322" s="1013"/>
      <c r="BO322" s="1013"/>
      <c r="BP322" s="1013"/>
      <c r="BQ322" s="1013"/>
      <c r="BR322" s="1042" t="s">
        <v>87</v>
      </c>
      <c r="BS322" s="978"/>
      <c r="BT322" s="978"/>
      <c r="BU322" s="978"/>
      <c r="BV322" s="978"/>
      <c r="BW322" s="978"/>
      <c r="BX322" s="978"/>
      <c r="BY322" s="978"/>
      <c r="BZ322" s="978"/>
      <c r="CA322" s="978"/>
      <c r="CB322" s="978"/>
      <c r="CC322" s="978"/>
      <c r="CD322" s="978"/>
      <c r="CE322" s="978"/>
      <c r="CF322" s="978"/>
      <c r="CG322" s="1013" t="s">
        <v>6</v>
      </c>
      <c r="CH322" s="1013"/>
      <c r="CI322" s="1013"/>
      <c r="CJ322" s="1013"/>
      <c r="CK322" s="1013"/>
      <c r="CL322" s="1013"/>
      <c r="CM322" s="1013"/>
      <c r="CN322" s="1013"/>
      <c r="CO322" s="1013"/>
      <c r="CP322" s="685"/>
      <c r="CQ322" s="686"/>
      <c r="CR322" s="1051" t="s">
        <v>36</v>
      </c>
      <c r="CS322" s="1052"/>
      <c r="CT322" s="1052"/>
      <c r="CU322" s="1052"/>
      <c r="CV322" s="1052"/>
      <c r="CW322" s="1052"/>
      <c r="CX322" s="1052"/>
      <c r="CY322" s="1052"/>
      <c r="CZ322" s="1052"/>
      <c r="DA322" s="1042" t="s">
        <v>49</v>
      </c>
      <c r="DB322" s="1042"/>
      <c r="DC322" s="1042"/>
      <c r="DD322" s="1042"/>
      <c r="DE322" s="1042"/>
      <c r="DF322" s="1042"/>
      <c r="DG322" s="1042"/>
      <c r="DH322" s="1042"/>
      <c r="DI322" s="1042"/>
      <c r="DJ322" s="642"/>
      <c r="DK322" s="1013" t="s">
        <v>6</v>
      </c>
      <c r="DL322" s="1013"/>
      <c r="DM322" s="1013"/>
      <c r="DN322" s="1013"/>
      <c r="DO322" s="1013"/>
      <c r="DP322" s="1013"/>
      <c r="DQ322" s="1013"/>
      <c r="DR322" s="1013"/>
      <c r="DS322" s="104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83"/>
      <c r="EU322" s="283"/>
      <c r="EV322" s="283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412"/>
      <c r="FK322" s="412"/>
      <c r="FL322" s="412"/>
      <c r="FM322" s="412"/>
      <c r="FN322" s="412"/>
      <c r="FO322" s="412"/>
      <c r="FP322" s="412"/>
      <c r="FQ322" s="412"/>
      <c r="FR322" s="412"/>
      <c r="FS322" s="412"/>
      <c r="FT322" s="412"/>
      <c r="FU322" s="412"/>
      <c r="FV322" s="29"/>
      <c r="FW322" s="29"/>
      <c r="FX322" s="29"/>
      <c r="FY322" s="29"/>
      <c r="FZ322" s="29"/>
      <c r="GA322" s="283"/>
      <c r="GB322" s="283"/>
      <c r="GC322" s="101"/>
      <c r="GD322" s="62"/>
      <c r="GE322" s="29"/>
      <c r="GF322" s="29"/>
      <c r="GG322" s="29"/>
      <c r="GH322" s="29"/>
      <c r="GI322" s="29"/>
      <c r="GJ322" s="29"/>
      <c r="GK322" s="286"/>
      <c r="GL322" s="148"/>
      <c r="GM322" s="250"/>
      <c r="GN322" s="65"/>
      <c r="GO322" s="65"/>
      <c r="GP322" s="69"/>
      <c r="GQ322" s="69"/>
      <c r="GR322" s="69"/>
      <c r="GS322" s="69"/>
      <c r="GT322" s="66"/>
      <c r="GU322" s="13"/>
      <c r="GV322" s="230"/>
      <c r="GW322" s="230"/>
      <c r="GX322" s="230"/>
      <c r="GY322" s="230"/>
      <c r="GZ322" s="230"/>
      <c r="HA322" s="230"/>
      <c r="HB322" s="230"/>
      <c r="HC322" s="230"/>
      <c r="HD322" s="230"/>
      <c r="HE322" s="230"/>
      <c r="HF322" s="230"/>
    </row>
    <row r="323" spans="1:214" ht="19.5" customHeight="1" hidden="1">
      <c r="A323" s="147"/>
      <c r="B323" s="29"/>
      <c r="C323" s="29"/>
      <c r="D323" s="29"/>
      <c r="E323" s="476"/>
      <c r="F323" s="477"/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77"/>
      <c r="R323" s="477"/>
      <c r="S323" s="477"/>
      <c r="T323" s="477"/>
      <c r="U323" s="477"/>
      <c r="V323" s="477"/>
      <c r="W323" s="477"/>
      <c r="X323" s="477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3"/>
      <c r="BF323" s="687">
        <f>DJ65</f>
        <v>7000</v>
      </c>
      <c r="BG323" s="652"/>
      <c r="BH323" s="807">
        <f>DJ65</f>
        <v>7000</v>
      </c>
      <c r="BI323" s="807"/>
      <c r="BJ323" s="807"/>
      <c r="BK323" s="807"/>
      <c r="BL323" s="807"/>
      <c r="BM323" s="807"/>
      <c r="BN323" s="807"/>
      <c r="BO323" s="807"/>
      <c r="BP323" s="807"/>
      <c r="BQ323" s="652"/>
      <c r="BR323" s="687">
        <f>DJ56</f>
        <v>12000</v>
      </c>
      <c r="BS323" s="652"/>
      <c r="BT323" s="652"/>
      <c r="BU323" s="807">
        <f>DJ56+DJ57</f>
        <v>12000</v>
      </c>
      <c r="BV323" s="807"/>
      <c r="BW323" s="807"/>
      <c r="BX323" s="807"/>
      <c r="BY323" s="807"/>
      <c r="BZ323" s="807"/>
      <c r="CA323" s="807"/>
      <c r="CB323" s="807"/>
      <c r="CC323" s="807"/>
      <c r="CD323" s="87"/>
      <c r="CE323" s="87"/>
      <c r="CF323" s="652"/>
      <c r="CG323" s="807">
        <f>DJ56+DJ57+DJ58</f>
        <v>53000</v>
      </c>
      <c r="CH323" s="807"/>
      <c r="CI323" s="807"/>
      <c r="CJ323" s="807"/>
      <c r="CK323" s="807"/>
      <c r="CL323" s="807"/>
      <c r="CM323" s="807"/>
      <c r="CN323" s="807"/>
      <c r="CO323" s="807"/>
      <c r="CP323" s="177"/>
      <c r="CQ323" s="668"/>
      <c r="CR323" s="678"/>
      <c r="CS323" s="641"/>
      <c r="CT323" s="992">
        <f>BH323/BG321</f>
        <v>0.07</v>
      </c>
      <c r="CU323" s="992"/>
      <c r="CV323" s="992"/>
      <c r="CW323" s="992"/>
      <c r="CX323" s="992"/>
      <c r="CY323" s="992"/>
      <c r="CZ323" s="992"/>
      <c r="DA323" s="677"/>
      <c r="DB323" s="677"/>
      <c r="DC323" s="992">
        <f>BU323/BG321</f>
        <v>0.12</v>
      </c>
      <c r="DD323" s="992"/>
      <c r="DE323" s="992"/>
      <c r="DF323" s="992"/>
      <c r="DG323" s="992"/>
      <c r="DH323" s="992"/>
      <c r="DI323" s="651"/>
      <c r="DJ323" s="651"/>
      <c r="DK323" s="651"/>
      <c r="DL323" s="992">
        <f>CG323/BG321</f>
        <v>0.53</v>
      </c>
      <c r="DM323" s="992"/>
      <c r="DN323" s="992"/>
      <c r="DO323" s="992"/>
      <c r="DP323" s="992"/>
      <c r="DQ323" s="992"/>
      <c r="DR323" s="87"/>
      <c r="DS323" s="675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83"/>
      <c r="EU323" s="283"/>
      <c r="EV323" s="283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412"/>
      <c r="FK323" s="412"/>
      <c r="FL323" s="412"/>
      <c r="FM323" s="412"/>
      <c r="FN323" s="412"/>
      <c r="FO323" s="412"/>
      <c r="FP323" s="412"/>
      <c r="FQ323" s="412"/>
      <c r="FR323" s="412"/>
      <c r="FS323" s="412"/>
      <c r="FT323" s="412"/>
      <c r="FU323" s="412"/>
      <c r="FV323" s="29"/>
      <c r="FW323" s="29"/>
      <c r="FX323" s="29"/>
      <c r="FY323" s="29"/>
      <c r="FZ323" s="29"/>
      <c r="GA323" s="283"/>
      <c r="GB323" s="283"/>
      <c r="GC323" s="101"/>
      <c r="GD323" s="62"/>
      <c r="GE323" s="29"/>
      <c r="GF323" s="29"/>
      <c r="GG323" s="29"/>
      <c r="GH323" s="29"/>
      <c r="GI323" s="29"/>
      <c r="GJ323" s="29"/>
      <c r="GK323" s="286"/>
      <c r="GL323" s="148"/>
      <c r="GM323" s="250"/>
      <c r="GN323" s="65"/>
      <c r="GO323" s="65"/>
      <c r="GP323" s="69"/>
      <c r="GQ323" s="69"/>
      <c r="GR323" s="69"/>
      <c r="GS323" s="69"/>
      <c r="GT323" s="66"/>
      <c r="GU323" s="13"/>
      <c r="GV323" s="230"/>
      <c r="GW323" s="230"/>
      <c r="GX323" s="230"/>
      <c r="GY323" s="230"/>
      <c r="GZ323" s="230"/>
      <c r="HA323" s="230"/>
      <c r="HB323" s="230"/>
      <c r="HC323" s="230"/>
      <c r="HD323" s="230"/>
      <c r="HE323" s="230"/>
      <c r="HF323" s="230"/>
    </row>
    <row r="324" spans="1:214" s="288" customFormat="1" ht="19.5" customHeight="1" hidden="1">
      <c r="A324" s="512"/>
      <c r="B324" s="283"/>
      <c r="C324" s="24"/>
      <c r="D324" s="24"/>
      <c r="E324" s="480"/>
      <c r="F324" s="470"/>
      <c r="G324" s="470"/>
      <c r="H324" s="470"/>
      <c r="I324" s="470"/>
      <c r="J324" s="470"/>
      <c r="K324" s="470"/>
      <c r="L324" s="470"/>
      <c r="M324" s="470"/>
      <c r="N324" s="470"/>
      <c r="O324" s="470"/>
      <c r="P324" s="470"/>
      <c r="Q324" s="470"/>
      <c r="R324" s="470"/>
      <c r="S324" s="470"/>
      <c r="T324" s="470"/>
      <c r="U324" s="470"/>
      <c r="V324" s="470"/>
      <c r="W324" s="470"/>
      <c r="X324" s="470"/>
      <c r="Y324" s="358"/>
      <c r="Z324" s="481"/>
      <c r="AA324" s="481"/>
      <c r="AB324" s="481"/>
      <c r="AC324" s="481"/>
      <c r="AD324" s="481"/>
      <c r="AE324" s="481"/>
      <c r="AF324" s="481"/>
      <c r="AG324" s="481"/>
      <c r="AH324" s="481"/>
      <c r="AI324" s="481"/>
      <c r="AJ324" s="481"/>
      <c r="AK324" s="481"/>
      <c r="AL324" s="481"/>
      <c r="AM324" s="481"/>
      <c r="AN324" s="481"/>
      <c r="AO324" s="481"/>
      <c r="AP324" s="481"/>
      <c r="AQ324" s="481"/>
      <c r="AR324" s="481"/>
      <c r="AS324" s="481"/>
      <c r="AT324" s="481"/>
      <c r="AU324" s="481"/>
      <c r="AV324" s="481"/>
      <c r="AW324" s="481"/>
      <c r="AX324" s="481"/>
      <c r="AY324" s="481"/>
      <c r="AZ324" s="481"/>
      <c r="BA324" s="481"/>
      <c r="BB324" s="481"/>
      <c r="BC324" s="481"/>
      <c r="BD324" s="481"/>
      <c r="BE324" s="481"/>
      <c r="BF324" s="665"/>
      <c r="BG324" s="666"/>
      <c r="BH324" s="1000">
        <f>BH323/DJ66</f>
        <v>0.07</v>
      </c>
      <c r="BI324" s="1000"/>
      <c r="BJ324" s="1000"/>
      <c r="BK324" s="1000"/>
      <c r="BL324" s="1000"/>
      <c r="BM324" s="1000"/>
      <c r="BN324" s="1000"/>
      <c r="BO324" s="1000"/>
      <c r="BP324" s="1000"/>
      <c r="BQ324" s="671"/>
      <c r="BR324" s="683"/>
      <c r="BS324" s="671"/>
      <c r="BT324" s="671"/>
      <c r="BU324" s="1000">
        <f>BU323/DJ66</f>
        <v>0.12</v>
      </c>
      <c r="BV324" s="1000"/>
      <c r="BW324" s="1000"/>
      <c r="BX324" s="1000"/>
      <c r="BY324" s="1000"/>
      <c r="BZ324" s="1000"/>
      <c r="CA324" s="1000"/>
      <c r="CB324" s="1000"/>
      <c r="CC324" s="1000"/>
      <c r="CD324" s="671"/>
      <c r="CE324" s="671"/>
      <c r="CF324" s="671"/>
      <c r="CG324" s="1000">
        <f>CG323/DJ66</f>
        <v>0.53</v>
      </c>
      <c r="CH324" s="1000"/>
      <c r="CI324" s="1000"/>
      <c r="CJ324" s="1000"/>
      <c r="CK324" s="1000"/>
      <c r="CL324" s="1000"/>
      <c r="CM324" s="1000"/>
      <c r="CN324" s="1000"/>
      <c r="CO324" s="1000"/>
      <c r="CP324" s="688"/>
      <c r="CQ324" s="183"/>
      <c r="CR324" s="689"/>
      <c r="CS324" s="666"/>
      <c r="CT324" s="666"/>
      <c r="CU324" s="666"/>
      <c r="CV324" s="666"/>
      <c r="CW324" s="666"/>
      <c r="CX324" s="666"/>
      <c r="CY324" s="666"/>
      <c r="CZ324" s="666"/>
      <c r="DA324" s="666"/>
      <c r="DB324" s="666"/>
      <c r="DC324" s="666"/>
      <c r="DD324" s="666"/>
      <c r="DE324" s="666"/>
      <c r="DF324" s="666"/>
      <c r="DG324" s="666"/>
      <c r="DH324" s="666"/>
      <c r="DI324" s="666"/>
      <c r="DJ324" s="666"/>
      <c r="DK324" s="666"/>
      <c r="DL324" s="666"/>
      <c r="DM324" s="666"/>
      <c r="DN324" s="666"/>
      <c r="DO324" s="666"/>
      <c r="DP324" s="666"/>
      <c r="DQ324" s="666"/>
      <c r="DR324" s="666"/>
      <c r="DS324" s="667"/>
      <c r="DT324" s="283"/>
      <c r="DU324" s="283"/>
      <c r="DV324" s="283"/>
      <c r="DW324" s="283"/>
      <c r="DX324" s="283"/>
      <c r="DY324" s="283"/>
      <c r="DZ324" s="283"/>
      <c r="EA324" s="283"/>
      <c r="EB324" s="283"/>
      <c r="EC324" s="283"/>
      <c r="ED324" s="283"/>
      <c r="EE324" s="283"/>
      <c r="EF324" s="283"/>
      <c r="EG324" s="283"/>
      <c r="EH324" s="283"/>
      <c r="EI324" s="283"/>
      <c r="EJ324" s="283"/>
      <c r="EK324" s="283"/>
      <c r="EL324" s="283"/>
      <c r="EM324" s="283"/>
      <c r="EN324" s="283"/>
      <c r="EO324" s="283"/>
      <c r="EP324" s="283"/>
      <c r="EQ324" s="283"/>
      <c r="ER324" s="283"/>
      <c r="ES324" s="283"/>
      <c r="ET324" s="283"/>
      <c r="EU324" s="283"/>
      <c r="EV324" s="283"/>
      <c r="EW324" s="283"/>
      <c r="EX324" s="283"/>
      <c r="EY324" s="283"/>
      <c r="EZ324" s="283"/>
      <c r="FA324" s="283"/>
      <c r="FB324" s="283"/>
      <c r="FC324" s="283"/>
      <c r="FD324" s="283"/>
      <c r="FE324" s="283"/>
      <c r="FF324" s="283"/>
      <c r="FG324" s="283"/>
      <c r="FH324" s="283"/>
      <c r="FI324" s="283"/>
      <c r="FJ324" s="412"/>
      <c r="FK324" s="412"/>
      <c r="FL324" s="412"/>
      <c r="FM324" s="412"/>
      <c r="FN324" s="412"/>
      <c r="FO324" s="412"/>
      <c r="FP324" s="412"/>
      <c r="FQ324" s="412"/>
      <c r="FR324" s="412"/>
      <c r="FS324" s="412"/>
      <c r="FT324" s="412"/>
      <c r="FU324" s="412"/>
      <c r="FV324" s="29"/>
      <c r="FW324" s="29"/>
      <c r="FX324" s="29"/>
      <c r="FY324" s="29"/>
      <c r="FZ324" s="29"/>
      <c r="GA324" s="283"/>
      <c r="GB324" s="283"/>
      <c r="GC324" s="101"/>
      <c r="GD324" s="62"/>
      <c r="GE324" s="29"/>
      <c r="GF324" s="29"/>
      <c r="GG324" s="29"/>
      <c r="GH324" s="29"/>
      <c r="GI324" s="29"/>
      <c r="GJ324" s="29"/>
      <c r="GK324" s="286"/>
      <c r="GL324" s="148"/>
      <c r="GM324" s="250"/>
      <c r="GN324" s="65"/>
      <c r="GO324" s="65"/>
      <c r="GP324" s="69"/>
      <c r="GQ324" s="69"/>
      <c r="GR324" s="69"/>
      <c r="GS324" s="69"/>
      <c r="GT324" s="66"/>
      <c r="GU324" s="13"/>
      <c r="GV324" s="229"/>
      <c r="GW324" s="229"/>
      <c r="GX324" s="229"/>
      <c r="GY324" s="229"/>
      <c r="GZ324" s="229"/>
      <c r="HA324" s="229"/>
      <c r="HB324" s="229"/>
      <c r="HC324" s="229"/>
      <c r="HD324" s="229"/>
      <c r="HE324" s="229"/>
      <c r="HF324" s="229"/>
    </row>
    <row r="325" spans="1:204" s="288" customFormat="1" ht="12.75" customHeight="1" hidden="1">
      <c r="A325" s="512"/>
      <c r="B325" s="283"/>
      <c r="C325" s="24"/>
      <c r="D325" s="24"/>
      <c r="E325" s="477"/>
      <c r="F325" s="477"/>
      <c r="G325" s="477"/>
      <c r="H325" s="477"/>
      <c r="I325" s="477"/>
      <c r="J325" s="477"/>
      <c r="K325" s="477"/>
      <c r="L325" s="477"/>
      <c r="M325" s="477"/>
      <c r="N325" s="477"/>
      <c r="O325" s="477"/>
      <c r="P325" s="477"/>
      <c r="Q325" s="477"/>
      <c r="R325" s="477"/>
      <c r="S325" s="477"/>
      <c r="T325" s="477"/>
      <c r="U325" s="477"/>
      <c r="V325" s="477"/>
      <c r="W325" s="477"/>
      <c r="X325" s="477"/>
      <c r="Y325" s="86"/>
      <c r="Z325" s="482"/>
      <c r="AA325" s="482"/>
      <c r="AB325" s="482"/>
      <c r="AC325" s="482"/>
      <c r="AD325" s="482"/>
      <c r="AE325" s="482"/>
      <c r="AF325" s="482"/>
      <c r="AG325" s="482"/>
      <c r="AH325" s="482"/>
      <c r="AI325" s="482"/>
      <c r="AJ325" s="482"/>
      <c r="AK325" s="482"/>
      <c r="AL325" s="482"/>
      <c r="AM325" s="482"/>
      <c r="AN325" s="482"/>
      <c r="AO325" s="482"/>
      <c r="AP325" s="482"/>
      <c r="AQ325" s="482"/>
      <c r="AR325" s="482"/>
      <c r="AS325" s="482"/>
      <c r="AT325" s="343"/>
      <c r="AU325" s="86"/>
      <c r="AV325" s="255"/>
      <c r="AW325" s="255"/>
      <c r="AX325" s="255"/>
      <c r="AY325" s="255"/>
      <c r="AZ325" s="255"/>
      <c r="BA325" s="255"/>
      <c r="BB325" s="255"/>
      <c r="BC325" s="255"/>
      <c r="BD325" s="255"/>
      <c r="BE325" s="86"/>
      <c r="BF325" s="343"/>
      <c r="BG325" s="86"/>
      <c r="BH325" s="86"/>
      <c r="BI325" s="255"/>
      <c r="BJ325" s="255"/>
      <c r="BK325" s="255"/>
      <c r="BL325" s="255"/>
      <c r="BM325" s="255"/>
      <c r="BN325" s="255"/>
      <c r="BO325" s="255"/>
      <c r="BP325" s="255"/>
      <c r="BQ325" s="255"/>
      <c r="BR325" s="86"/>
      <c r="BS325" s="86"/>
      <c r="BT325" s="86"/>
      <c r="BU325" s="255"/>
      <c r="BV325" s="255"/>
      <c r="BW325" s="255"/>
      <c r="BX325" s="255"/>
      <c r="BY325" s="255"/>
      <c r="BZ325" s="255"/>
      <c r="CA325" s="255"/>
      <c r="CB325" s="255"/>
      <c r="CC325" s="255"/>
      <c r="CD325" s="87"/>
      <c r="CE325" s="279"/>
      <c r="CF325" s="279"/>
      <c r="CG325" s="283"/>
      <c r="CH325" s="283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279"/>
      <c r="DH325" s="279"/>
      <c r="DI325" s="279"/>
      <c r="DJ325" s="283"/>
      <c r="DK325" s="283"/>
      <c r="DL325" s="283"/>
      <c r="DM325" s="283"/>
      <c r="DN325" s="283"/>
      <c r="DO325" s="283"/>
      <c r="DP325" s="283"/>
      <c r="DQ325" s="283"/>
      <c r="DR325" s="283"/>
      <c r="DS325" s="283"/>
      <c r="DT325" s="283"/>
      <c r="DU325" s="283"/>
      <c r="DV325" s="283"/>
      <c r="DW325" s="283"/>
      <c r="DX325" s="283"/>
      <c r="DY325" s="283"/>
      <c r="DZ325" s="283"/>
      <c r="EA325" s="283"/>
      <c r="EB325" s="283"/>
      <c r="EC325" s="283"/>
      <c r="ED325" s="283"/>
      <c r="EE325" s="283"/>
      <c r="EF325" s="283"/>
      <c r="EG325" s="283"/>
      <c r="EH325" s="283"/>
      <c r="EI325" s="283"/>
      <c r="EJ325" s="283"/>
      <c r="EK325" s="283"/>
      <c r="EL325" s="283"/>
      <c r="EM325" s="283"/>
      <c r="EN325" s="283"/>
      <c r="EO325" s="283"/>
      <c r="EP325" s="283"/>
      <c r="EQ325" s="283"/>
      <c r="ER325" s="283"/>
      <c r="ES325" s="283"/>
      <c r="ET325" s="283"/>
      <c r="EU325" s="283"/>
      <c r="EV325" s="283"/>
      <c r="EW325" s="283"/>
      <c r="EX325" s="283"/>
      <c r="EY325" s="283"/>
      <c r="EZ325" s="412"/>
      <c r="FA325" s="412"/>
      <c r="FB325" s="412"/>
      <c r="FC325" s="412"/>
      <c r="FD325" s="412"/>
      <c r="FE325" s="412"/>
      <c r="FF325" s="412"/>
      <c r="FG325" s="412"/>
      <c r="FH325" s="412"/>
      <c r="FI325" s="412"/>
      <c r="FJ325" s="412"/>
      <c r="FK325" s="412"/>
      <c r="FL325" s="29"/>
      <c r="FM325" s="29"/>
      <c r="FN325" s="29"/>
      <c r="FO325" s="29"/>
      <c r="FP325" s="29"/>
      <c r="FQ325" s="283"/>
      <c r="FR325" s="283"/>
      <c r="FS325" s="101"/>
      <c r="FT325" s="62"/>
      <c r="FU325" s="29"/>
      <c r="FV325" s="29"/>
      <c r="FW325" s="29"/>
      <c r="FX325" s="29"/>
      <c r="FY325" s="29"/>
      <c r="FZ325" s="29"/>
      <c r="GA325" s="286"/>
      <c r="GB325" s="287"/>
      <c r="GC325" s="115"/>
      <c r="GD325" s="115"/>
      <c r="GE325" s="115"/>
      <c r="GF325" s="115"/>
      <c r="GG325" s="101"/>
      <c r="GH325" s="62"/>
      <c r="GI325" s="105"/>
      <c r="GJ325" s="105"/>
      <c r="GK325" s="105"/>
      <c r="GL325" s="148"/>
      <c r="GM325" s="250"/>
      <c r="GN325" s="65"/>
      <c r="GO325" s="65"/>
      <c r="GP325" s="69"/>
      <c r="GQ325" s="69"/>
      <c r="GR325" s="69"/>
      <c r="GS325" s="69"/>
      <c r="GT325" s="66"/>
      <c r="GU325" s="13"/>
      <c r="GV325" s="229"/>
    </row>
    <row r="326" spans="1:204" s="52" customFormat="1" ht="21" customHeight="1" hidden="1">
      <c r="A326" s="512"/>
      <c r="B326" s="56"/>
      <c r="C326" s="24"/>
      <c r="D326" s="24"/>
      <c r="E326" s="483" t="s">
        <v>18</v>
      </c>
      <c r="F326" s="410"/>
      <c r="G326" s="410"/>
      <c r="H326" s="410"/>
      <c r="I326" s="410"/>
      <c r="J326" s="410"/>
      <c r="K326" s="410"/>
      <c r="L326" s="410"/>
      <c r="M326" s="410"/>
      <c r="N326" s="410"/>
      <c r="O326" s="410"/>
      <c r="P326" s="410"/>
      <c r="Q326" s="410"/>
      <c r="R326" s="410"/>
      <c r="S326" s="410"/>
      <c r="T326" s="410"/>
      <c r="U326" s="410"/>
      <c r="V326" s="410"/>
      <c r="W326" s="410"/>
      <c r="X326" s="410"/>
      <c r="Y326" s="410"/>
      <c r="Z326" s="410"/>
      <c r="AA326" s="410"/>
      <c r="AB326" s="410"/>
      <c r="AC326" s="410"/>
      <c r="AD326" s="410"/>
      <c r="AE326" s="410"/>
      <c r="AF326" s="410"/>
      <c r="AG326" s="410"/>
      <c r="AH326" s="410"/>
      <c r="AI326" s="410"/>
      <c r="AJ326" s="303"/>
      <c r="AK326" s="303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  <c r="EE326" s="56"/>
      <c r="EF326" s="56"/>
      <c r="EG326" s="56"/>
      <c r="EH326" s="56"/>
      <c r="EI326" s="56"/>
      <c r="EJ326" s="56"/>
      <c r="EK326" s="56"/>
      <c r="EL326" s="56"/>
      <c r="EM326" s="56"/>
      <c r="EN326" s="56"/>
      <c r="EO326" s="56"/>
      <c r="EP326" s="56"/>
      <c r="EQ326" s="56"/>
      <c r="ER326" s="56"/>
      <c r="ES326" s="56"/>
      <c r="ET326" s="56"/>
      <c r="EU326" s="56"/>
      <c r="EV326" s="56"/>
      <c r="EW326" s="56"/>
      <c r="EX326" s="56"/>
      <c r="EY326" s="56"/>
      <c r="EZ326" s="412"/>
      <c r="FA326" s="412"/>
      <c r="FB326" s="412"/>
      <c r="FC326" s="412"/>
      <c r="FD326" s="412"/>
      <c r="FE326" s="412"/>
      <c r="FF326" s="412"/>
      <c r="FG326" s="412"/>
      <c r="FH326" s="412"/>
      <c r="FI326" s="412"/>
      <c r="FJ326" s="412"/>
      <c r="FK326" s="412"/>
      <c r="FL326" s="155"/>
      <c r="FM326" s="155"/>
      <c r="FN326" s="155"/>
      <c r="FO326" s="155"/>
      <c r="FP326" s="155"/>
      <c r="FQ326" s="56"/>
      <c r="FR326" s="56"/>
      <c r="FS326" s="101"/>
      <c r="FT326" s="62"/>
      <c r="FU326" s="155"/>
      <c r="FV326" s="155"/>
      <c r="FW326" s="155"/>
      <c r="FX326" s="155"/>
      <c r="FY326" s="155"/>
      <c r="FZ326" s="155"/>
      <c r="GA326" s="345"/>
      <c r="GB326" s="346"/>
      <c r="GC326" s="308"/>
      <c r="GD326" s="308"/>
      <c r="GE326" s="308"/>
      <c r="GF326" s="308"/>
      <c r="GG326" s="101"/>
      <c r="GH326" s="62"/>
      <c r="GI326" s="105"/>
      <c r="GJ326" s="105"/>
      <c r="GK326" s="105"/>
      <c r="GL326" s="148"/>
      <c r="GM326" s="250"/>
      <c r="GN326" s="65"/>
      <c r="GO326" s="65"/>
      <c r="GP326" s="69"/>
      <c r="GQ326" s="69"/>
      <c r="GR326" s="69"/>
      <c r="GS326" s="69"/>
      <c r="GT326" s="66"/>
      <c r="GU326" s="13"/>
      <c r="GV326" s="366"/>
    </row>
    <row r="327" spans="1:204" ht="18" customHeight="1" hidden="1">
      <c r="A327" s="514"/>
      <c r="B327" s="29"/>
      <c r="C327" s="101"/>
      <c r="D327" s="101"/>
      <c r="E327" s="1010"/>
      <c r="F327" s="1011"/>
      <c r="G327" s="1011"/>
      <c r="H327" s="1011"/>
      <c r="I327" s="1011"/>
      <c r="J327" s="1011"/>
      <c r="K327" s="1011"/>
      <c r="L327" s="1011"/>
      <c r="M327" s="1011"/>
      <c r="N327" s="1011"/>
      <c r="O327" s="1011"/>
      <c r="P327" s="1011"/>
      <c r="Q327" s="1011"/>
      <c r="R327" s="1011"/>
      <c r="S327" s="1011"/>
      <c r="T327" s="1011"/>
      <c r="U327" s="1011"/>
      <c r="V327" s="1011"/>
      <c r="W327" s="1011"/>
      <c r="X327" s="1011"/>
      <c r="Y327" s="1011"/>
      <c r="Z327" s="1011"/>
      <c r="AA327" s="1011"/>
      <c r="AB327" s="1011"/>
      <c r="AC327" s="1011"/>
      <c r="AD327" s="1011"/>
      <c r="AE327" s="1011"/>
      <c r="AF327" s="1011"/>
      <c r="AG327" s="1011"/>
      <c r="AH327" s="1011"/>
      <c r="AI327" s="1011"/>
      <c r="AJ327" s="1011"/>
      <c r="AK327" s="222"/>
      <c r="AL327" s="222"/>
      <c r="AM327" s="165"/>
      <c r="AN327" s="165"/>
      <c r="AO327" s="165"/>
      <c r="AP327" s="165"/>
      <c r="AQ327" s="484"/>
      <c r="AR327" s="222"/>
      <c r="AS327" s="222"/>
      <c r="AT327" s="222"/>
      <c r="AU327" s="222"/>
      <c r="AV327" s="222"/>
      <c r="AW327" s="222"/>
      <c r="AX327" s="222"/>
      <c r="AY327" s="222"/>
      <c r="AZ327" s="222"/>
      <c r="BA327" s="222"/>
      <c r="BB327" s="223"/>
      <c r="BC327" s="349"/>
      <c r="BD327" s="349"/>
      <c r="BE327" s="349"/>
      <c r="BF327" s="349"/>
      <c r="BG327" s="349"/>
      <c r="BH327" s="349"/>
      <c r="BI327" s="349"/>
      <c r="BJ327" s="349"/>
      <c r="BK327" s="349"/>
      <c r="BL327" s="166"/>
      <c r="BM327" s="166"/>
      <c r="BN327" s="166"/>
      <c r="BO327" s="166"/>
      <c r="BP327" s="166"/>
      <c r="BQ327" s="166"/>
      <c r="BR327" s="166"/>
      <c r="BS327" s="166"/>
      <c r="BT327" s="166"/>
      <c r="BU327" s="166"/>
      <c r="BV327" s="166"/>
      <c r="BW327" s="166"/>
      <c r="BX327" s="166"/>
      <c r="BY327" s="166"/>
      <c r="BZ327" s="166"/>
      <c r="CA327" s="166"/>
      <c r="CB327" s="166"/>
      <c r="CC327" s="166"/>
      <c r="CD327" s="166"/>
      <c r="CE327" s="485"/>
      <c r="CF327" s="486"/>
      <c r="CG327" s="101"/>
      <c r="CH327" s="101"/>
      <c r="CI327" s="101"/>
      <c r="CJ327" s="101"/>
      <c r="CK327" s="101"/>
      <c r="CL327" s="101"/>
      <c r="CM327" s="101"/>
      <c r="CN327" s="101"/>
      <c r="CO327" s="101"/>
      <c r="CP327" s="101"/>
      <c r="CQ327" s="101"/>
      <c r="CR327" s="101"/>
      <c r="CS327" s="101"/>
      <c r="CT327" s="101"/>
      <c r="CU327" s="101"/>
      <c r="CV327" s="101"/>
      <c r="CW327" s="101"/>
      <c r="CX327" s="101"/>
      <c r="CY327" s="101"/>
      <c r="CZ327" s="101"/>
      <c r="DA327" s="101"/>
      <c r="DB327" s="101"/>
      <c r="DC327" s="101"/>
      <c r="DD327" s="101"/>
      <c r="DE327" s="101"/>
      <c r="DF327" s="101"/>
      <c r="DG327" s="101"/>
      <c r="DH327" s="101"/>
      <c r="DI327" s="101"/>
      <c r="DJ327" s="101"/>
      <c r="DK327" s="101"/>
      <c r="DL327" s="101"/>
      <c r="DM327" s="101"/>
      <c r="DN327" s="101"/>
      <c r="DO327" s="101"/>
      <c r="DP327" s="101"/>
      <c r="DQ327" s="101"/>
      <c r="DR327" s="101"/>
      <c r="DS327" s="101"/>
      <c r="DT327" s="101"/>
      <c r="DU327" s="101"/>
      <c r="DV327" s="101"/>
      <c r="DW327" s="101"/>
      <c r="DX327" s="101"/>
      <c r="DY327" s="101"/>
      <c r="DZ327" s="101"/>
      <c r="EA327" s="101"/>
      <c r="EB327" s="101"/>
      <c r="EC327" s="101"/>
      <c r="ED327" s="101"/>
      <c r="EE327" s="101"/>
      <c r="EF327" s="101"/>
      <c r="EG327" s="101"/>
      <c r="EH327" s="101"/>
      <c r="EI327" s="101"/>
      <c r="EJ327" s="101"/>
      <c r="EK327" s="101"/>
      <c r="EL327" s="101"/>
      <c r="EM327" s="101"/>
      <c r="EN327" s="101"/>
      <c r="EO327" s="101"/>
      <c r="EP327" s="283"/>
      <c r="EQ327" s="283"/>
      <c r="ER327" s="283"/>
      <c r="ES327" s="283"/>
      <c r="ET327" s="283"/>
      <c r="EU327" s="283"/>
      <c r="EV327" s="283"/>
      <c r="EW327" s="283"/>
      <c r="EX327" s="283"/>
      <c r="EY327" s="283"/>
      <c r="EZ327" s="412"/>
      <c r="FA327" s="412"/>
      <c r="FB327" s="412"/>
      <c r="FC327" s="412"/>
      <c r="FD327" s="412"/>
      <c r="FE327" s="412"/>
      <c r="FF327" s="412"/>
      <c r="FG327" s="412"/>
      <c r="FH327" s="412"/>
      <c r="FI327" s="412"/>
      <c r="FJ327" s="412"/>
      <c r="FK327" s="412"/>
      <c r="FL327" s="29"/>
      <c r="FM327" s="29"/>
      <c r="FN327" s="29"/>
      <c r="FO327" s="29"/>
      <c r="FP327" s="29"/>
      <c r="FQ327" s="283"/>
      <c r="FR327" s="283"/>
      <c r="FS327" s="101"/>
      <c r="FT327" s="62"/>
      <c r="FU327" s="29"/>
      <c r="FV327" s="29"/>
      <c r="FW327" s="29"/>
      <c r="FX327" s="29"/>
      <c r="FY327" s="29"/>
      <c r="FZ327" s="29"/>
      <c r="GA327" s="286"/>
      <c r="GB327" s="287"/>
      <c r="GC327" s="115"/>
      <c r="GD327" s="115"/>
      <c r="GE327" s="115"/>
      <c r="GF327" s="115"/>
      <c r="GG327" s="101"/>
      <c r="GH327" s="62"/>
      <c r="GI327" s="105"/>
      <c r="GJ327" s="105"/>
      <c r="GK327" s="105"/>
      <c r="GL327" s="148"/>
      <c r="GM327" s="230"/>
      <c r="GN327" s="13"/>
      <c r="GO327" s="13"/>
      <c r="GP327" s="13"/>
      <c r="GQ327" s="13"/>
      <c r="GR327" s="13"/>
      <c r="GS327" s="13"/>
      <c r="GT327" s="13"/>
      <c r="GU327" s="13"/>
      <c r="GV327" s="230"/>
    </row>
    <row r="328" spans="1:203" ht="18" customHeight="1" hidden="1">
      <c r="A328" s="514"/>
      <c r="B328" s="29"/>
      <c r="C328" s="101"/>
      <c r="D328" s="101"/>
      <c r="E328" s="888" t="s">
        <v>9</v>
      </c>
      <c r="F328" s="889"/>
      <c r="G328" s="889"/>
      <c r="H328" s="889"/>
      <c r="I328" s="889"/>
      <c r="J328" s="889"/>
      <c r="K328" s="889"/>
      <c r="L328" s="889"/>
      <c r="M328" s="889"/>
      <c r="N328" s="889"/>
      <c r="O328" s="889"/>
      <c r="P328" s="889"/>
      <c r="Q328" s="889"/>
      <c r="R328" s="889"/>
      <c r="S328" s="889"/>
      <c r="T328" s="889"/>
      <c r="U328" s="889"/>
      <c r="V328" s="889"/>
      <c r="W328" s="889"/>
      <c r="X328" s="889"/>
      <c r="Y328" s="889"/>
      <c r="Z328" s="889"/>
      <c r="AA328" s="889"/>
      <c r="AB328" s="889"/>
      <c r="AC328" s="889"/>
      <c r="AD328" s="889"/>
      <c r="AE328" s="889"/>
      <c r="AF328" s="889"/>
      <c r="AG328" s="889"/>
      <c r="AH328" s="889"/>
      <c r="AI328" s="889"/>
      <c r="AJ328" s="889"/>
      <c r="AK328" s="27"/>
      <c r="AL328" s="27"/>
      <c r="AM328" s="37"/>
      <c r="AN328" s="3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37"/>
      <c r="BH328" s="3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111"/>
      <c r="BU328" s="879">
        <f>DJ66</f>
        <v>100000</v>
      </c>
      <c r="BV328" s="879"/>
      <c r="BW328" s="879"/>
      <c r="BX328" s="879"/>
      <c r="BY328" s="879"/>
      <c r="BZ328" s="879"/>
      <c r="CA328" s="879"/>
      <c r="CB328" s="879"/>
      <c r="CC328" s="879"/>
      <c r="CD328" s="27"/>
      <c r="CE328" s="690"/>
      <c r="CF328" s="691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101"/>
      <c r="CS328" s="101"/>
      <c r="CT328" s="101"/>
      <c r="CU328" s="101"/>
      <c r="CV328" s="101"/>
      <c r="CW328" s="101"/>
      <c r="CX328" s="101"/>
      <c r="CY328" s="101"/>
      <c r="CZ328" s="101"/>
      <c r="DA328" s="101"/>
      <c r="DB328" s="101"/>
      <c r="DC328" s="101"/>
      <c r="DD328" s="101"/>
      <c r="DE328" s="101"/>
      <c r="DF328" s="101"/>
      <c r="DG328" s="101"/>
      <c r="DH328" s="101"/>
      <c r="DI328" s="101"/>
      <c r="DJ328" s="101"/>
      <c r="DK328" s="101"/>
      <c r="DL328" s="101"/>
      <c r="DM328" s="101"/>
      <c r="DN328" s="101"/>
      <c r="DO328" s="101"/>
      <c r="DP328" s="101"/>
      <c r="DQ328" s="101"/>
      <c r="DR328" s="101"/>
      <c r="DS328" s="101"/>
      <c r="DT328" s="101"/>
      <c r="DU328" s="101"/>
      <c r="DV328" s="101"/>
      <c r="DW328" s="101"/>
      <c r="DX328" s="101"/>
      <c r="DY328" s="101"/>
      <c r="DZ328" s="101"/>
      <c r="EA328" s="101"/>
      <c r="EB328" s="101"/>
      <c r="EC328" s="101"/>
      <c r="ED328" s="101"/>
      <c r="EE328" s="101"/>
      <c r="EF328" s="101"/>
      <c r="EG328" s="101"/>
      <c r="EH328" s="101"/>
      <c r="EI328" s="101"/>
      <c r="EJ328" s="101"/>
      <c r="EK328" s="101"/>
      <c r="EL328" s="101"/>
      <c r="EM328" s="101"/>
      <c r="EN328" s="101"/>
      <c r="EO328" s="101"/>
      <c r="EP328" s="283"/>
      <c r="EQ328" s="283"/>
      <c r="ER328" s="283"/>
      <c r="ES328" s="283"/>
      <c r="ET328" s="283"/>
      <c r="EU328" s="283"/>
      <c r="EV328" s="283"/>
      <c r="EW328" s="283"/>
      <c r="EX328" s="283"/>
      <c r="EY328" s="283"/>
      <c r="EZ328" s="412"/>
      <c r="FA328" s="412"/>
      <c r="FB328" s="412"/>
      <c r="FC328" s="412"/>
      <c r="FD328" s="412"/>
      <c r="FE328" s="412"/>
      <c r="FF328" s="412"/>
      <c r="FG328" s="412"/>
      <c r="FH328" s="412"/>
      <c r="FI328" s="412"/>
      <c r="FJ328" s="412"/>
      <c r="FK328" s="412"/>
      <c r="FL328" s="29"/>
      <c r="FM328" s="29"/>
      <c r="FN328" s="29"/>
      <c r="FO328" s="29"/>
      <c r="FP328" s="29"/>
      <c r="FQ328" s="283"/>
      <c r="FR328" s="283"/>
      <c r="FS328" s="101"/>
      <c r="FT328" s="62"/>
      <c r="FU328" s="29"/>
      <c r="FV328" s="29"/>
      <c r="FW328" s="29"/>
      <c r="FX328" s="29"/>
      <c r="FY328" s="29"/>
      <c r="FZ328" s="29"/>
      <c r="GA328" s="286"/>
      <c r="GB328" s="287"/>
      <c r="GC328" s="115"/>
      <c r="GD328" s="115"/>
      <c r="GE328" s="115"/>
      <c r="GF328" s="115"/>
      <c r="GG328" s="101"/>
      <c r="GH328" s="62"/>
      <c r="GI328" s="105"/>
      <c r="GJ328" s="105"/>
      <c r="GK328" s="105"/>
      <c r="GL328" s="148"/>
      <c r="GM328" s="22"/>
      <c r="GN328" s="13"/>
      <c r="GO328" s="13"/>
      <c r="GP328" s="13"/>
      <c r="GQ328" s="13"/>
      <c r="GR328" s="13"/>
      <c r="GS328" s="13"/>
      <c r="GT328" s="13"/>
      <c r="GU328" s="13"/>
    </row>
    <row r="329" spans="1:203" ht="18" customHeight="1" hidden="1">
      <c r="A329" s="514"/>
      <c r="B329" s="29"/>
      <c r="C329" s="101"/>
      <c r="D329" s="101"/>
      <c r="E329" s="1015" t="s">
        <v>37</v>
      </c>
      <c r="F329" s="1016"/>
      <c r="G329" s="1016"/>
      <c r="H329" s="1016"/>
      <c r="I329" s="1016"/>
      <c r="J329" s="1016"/>
      <c r="K329" s="1016"/>
      <c r="L329" s="1016"/>
      <c r="M329" s="1016"/>
      <c r="N329" s="1016"/>
      <c r="O329" s="1016"/>
      <c r="P329" s="1016"/>
      <c r="Q329" s="1016"/>
      <c r="R329" s="1016"/>
      <c r="S329" s="1016"/>
      <c r="T329" s="1016"/>
      <c r="U329" s="1016"/>
      <c r="V329" s="1016"/>
      <c r="W329" s="1016"/>
      <c r="X329" s="1016"/>
      <c r="Y329" s="1016"/>
      <c r="Z329" s="1016"/>
      <c r="AA329" s="1016"/>
      <c r="AB329" s="1016"/>
      <c r="AC329" s="1016"/>
      <c r="AD329" s="1016"/>
      <c r="AE329" s="1016"/>
      <c r="AF329" s="1016"/>
      <c r="AG329" s="1016"/>
      <c r="AH329" s="1016"/>
      <c r="AI329" s="1016"/>
      <c r="AJ329" s="1016"/>
      <c r="AK329" s="27"/>
      <c r="AL329" s="27"/>
      <c r="AM329" s="37"/>
      <c r="AN329" s="37"/>
      <c r="AO329" s="27"/>
      <c r="AP329" s="27"/>
      <c r="AQ329" s="27"/>
      <c r="AR329" s="27"/>
      <c r="AS329" s="27"/>
      <c r="AT329" s="27"/>
      <c r="AU329" s="27"/>
      <c r="AV329" s="1017"/>
      <c r="AW329" s="1017"/>
      <c r="AX329" s="1017"/>
      <c r="AY329" s="1017"/>
      <c r="AZ329" s="1017"/>
      <c r="BA329" s="1017"/>
      <c r="BB329" s="1017"/>
      <c r="BC329" s="1017"/>
      <c r="BD329" s="1017"/>
      <c r="BE329" s="339"/>
      <c r="BF329" s="154"/>
      <c r="BG329" s="411"/>
      <c r="BH329" s="411"/>
      <c r="BI329" s="1017"/>
      <c r="BJ329" s="1017"/>
      <c r="BK329" s="1017"/>
      <c r="BL329" s="1017"/>
      <c r="BM329" s="1017"/>
      <c r="BN329" s="1017"/>
      <c r="BO329" s="1017"/>
      <c r="BP329" s="1017"/>
      <c r="BQ329" s="1017"/>
      <c r="BR329" s="154"/>
      <c r="BS329" s="411"/>
      <c r="BT329" s="411"/>
      <c r="BU329" s="1003">
        <f>CR66</f>
        <v>100000</v>
      </c>
      <c r="BV329" s="1003"/>
      <c r="BW329" s="1003"/>
      <c r="BX329" s="1003"/>
      <c r="BY329" s="1003"/>
      <c r="BZ329" s="1003"/>
      <c r="CA329" s="1003"/>
      <c r="CB329" s="1003"/>
      <c r="CC329" s="1003"/>
      <c r="CD329" s="27"/>
      <c r="CE329" s="690"/>
      <c r="CF329" s="691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101"/>
      <c r="CS329" s="101"/>
      <c r="CT329" s="101"/>
      <c r="CU329" s="101"/>
      <c r="CV329" s="101"/>
      <c r="CW329" s="101"/>
      <c r="CX329" s="101"/>
      <c r="CY329" s="101"/>
      <c r="CZ329" s="101"/>
      <c r="DA329" s="101"/>
      <c r="DB329" s="101"/>
      <c r="DC329" s="101"/>
      <c r="DD329" s="101"/>
      <c r="DE329" s="101"/>
      <c r="DF329" s="101"/>
      <c r="DG329" s="101"/>
      <c r="DH329" s="101"/>
      <c r="DI329" s="101"/>
      <c r="DJ329" s="101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1"/>
      <c r="DV329" s="101"/>
      <c r="DW329" s="101"/>
      <c r="DX329" s="101"/>
      <c r="DY329" s="101"/>
      <c r="DZ329" s="101"/>
      <c r="EA329" s="101"/>
      <c r="EB329" s="101"/>
      <c r="EC329" s="101"/>
      <c r="ED329" s="101"/>
      <c r="EE329" s="101"/>
      <c r="EF329" s="101"/>
      <c r="EG329" s="101"/>
      <c r="EH329" s="101"/>
      <c r="EI329" s="101"/>
      <c r="EJ329" s="101"/>
      <c r="EK329" s="101"/>
      <c r="EL329" s="101"/>
      <c r="EM329" s="101"/>
      <c r="EN329" s="101"/>
      <c r="EO329" s="101"/>
      <c r="EP329" s="283"/>
      <c r="EQ329" s="283"/>
      <c r="ER329" s="283"/>
      <c r="ES329" s="283"/>
      <c r="ET329" s="283"/>
      <c r="EU329" s="283"/>
      <c r="EV329" s="283"/>
      <c r="EW329" s="283"/>
      <c r="EX329" s="283"/>
      <c r="EY329" s="283"/>
      <c r="EZ329" s="412"/>
      <c r="FA329" s="412"/>
      <c r="FB329" s="412"/>
      <c r="FC329" s="412"/>
      <c r="FD329" s="412"/>
      <c r="FE329" s="412"/>
      <c r="FF329" s="412"/>
      <c r="FG329" s="412"/>
      <c r="FH329" s="412"/>
      <c r="FI329" s="412"/>
      <c r="FJ329" s="412"/>
      <c r="FK329" s="412"/>
      <c r="FL329" s="29"/>
      <c r="FM329" s="29"/>
      <c r="FN329" s="29"/>
      <c r="FO329" s="29"/>
      <c r="FP329" s="29"/>
      <c r="FQ329" s="283"/>
      <c r="FR329" s="283"/>
      <c r="FS329" s="101"/>
      <c r="FT329" s="62"/>
      <c r="FU329" s="29"/>
      <c r="FV329" s="29"/>
      <c r="FW329" s="29"/>
      <c r="FX329" s="29"/>
      <c r="FY329" s="29"/>
      <c r="FZ329" s="29"/>
      <c r="GA329" s="286"/>
      <c r="GB329" s="287"/>
      <c r="GC329" s="115"/>
      <c r="GD329" s="115"/>
      <c r="GE329" s="115"/>
      <c r="GF329" s="115"/>
      <c r="GG329" s="101"/>
      <c r="GH329" s="62"/>
      <c r="GI329" s="105"/>
      <c r="GJ329" s="105"/>
      <c r="GK329" s="105"/>
      <c r="GL329" s="148"/>
      <c r="GM329" s="22"/>
      <c r="GN329" s="13"/>
      <c r="GO329" s="13"/>
      <c r="GP329" s="13"/>
      <c r="GQ329" s="13"/>
      <c r="GR329" s="13"/>
      <c r="GS329" s="13"/>
      <c r="GT329" s="13"/>
      <c r="GU329" s="13"/>
    </row>
    <row r="330" spans="1:203" ht="18" customHeight="1" hidden="1">
      <c r="A330" s="514"/>
      <c r="B330" s="29"/>
      <c r="C330" s="101"/>
      <c r="D330" s="101"/>
      <c r="E330" s="1015" t="s">
        <v>22</v>
      </c>
      <c r="F330" s="1016"/>
      <c r="G330" s="1016"/>
      <c r="H330" s="1016"/>
      <c r="I330" s="1016"/>
      <c r="J330" s="1016"/>
      <c r="K330" s="1016"/>
      <c r="L330" s="1016"/>
      <c r="M330" s="1016"/>
      <c r="N330" s="1016"/>
      <c r="O330" s="1016"/>
      <c r="P330" s="1016"/>
      <c r="Q330" s="1016"/>
      <c r="R330" s="1016"/>
      <c r="S330" s="1016"/>
      <c r="T330" s="1016"/>
      <c r="U330" s="1016"/>
      <c r="V330" s="1016"/>
      <c r="W330" s="1016"/>
      <c r="X330" s="1016"/>
      <c r="Y330" s="1016"/>
      <c r="Z330" s="1016"/>
      <c r="AA330" s="1016"/>
      <c r="AB330" s="1016"/>
      <c r="AC330" s="1016"/>
      <c r="AD330" s="1016"/>
      <c r="AE330" s="1016"/>
      <c r="AF330" s="1016"/>
      <c r="AG330" s="1016"/>
      <c r="AH330" s="1016"/>
      <c r="AI330" s="1016"/>
      <c r="AJ330" s="1016"/>
      <c r="AK330" s="27"/>
      <c r="AL330" s="27"/>
      <c r="AM330" s="37"/>
      <c r="AN330" s="3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27"/>
      <c r="BS330" s="27"/>
      <c r="BT330" s="111"/>
      <c r="BU330" s="807">
        <f>CG50</f>
        <v>0</v>
      </c>
      <c r="BV330" s="807"/>
      <c r="BW330" s="807"/>
      <c r="BX330" s="807"/>
      <c r="BY330" s="807"/>
      <c r="BZ330" s="807"/>
      <c r="CA330" s="807"/>
      <c r="CB330" s="807"/>
      <c r="CC330" s="807"/>
      <c r="CD330" s="27"/>
      <c r="CE330" s="690"/>
      <c r="CF330" s="691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101"/>
      <c r="CS330" s="101"/>
      <c r="CT330" s="101"/>
      <c r="CU330" s="101"/>
      <c r="CV330" s="101"/>
      <c r="CW330" s="101"/>
      <c r="CX330" s="101"/>
      <c r="CY330" s="101"/>
      <c r="CZ330" s="101"/>
      <c r="DA330" s="101"/>
      <c r="DB330" s="101"/>
      <c r="DC330" s="101"/>
      <c r="DD330" s="101"/>
      <c r="DE330" s="101"/>
      <c r="DF330" s="101"/>
      <c r="DG330" s="101"/>
      <c r="DH330" s="101"/>
      <c r="DI330" s="101"/>
      <c r="DJ330" s="101"/>
      <c r="DK330" s="101"/>
      <c r="DL330" s="101"/>
      <c r="DM330" s="101"/>
      <c r="DN330" s="101"/>
      <c r="DO330" s="101"/>
      <c r="DP330" s="101"/>
      <c r="DQ330" s="101"/>
      <c r="DR330" s="101"/>
      <c r="DS330" s="101"/>
      <c r="DT330" s="101"/>
      <c r="DU330" s="101"/>
      <c r="DV330" s="101"/>
      <c r="DW330" s="101"/>
      <c r="DX330" s="101"/>
      <c r="DY330" s="101"/>
      <c r="DZ330" s="101"/>
      <c r="EA330" s="101"/>
      <c r="EB330" s="101"/>
      <c r="EC330" s="101"/>
      <c r="ED330" s="101"/>
      <c r="EE330" s="101"/>
      <c r="EF330" s="101"/>
      <c r="EG330" s="101"/>
      <c r="EH330" s="101"/>
      <c r="EI330" s="101"/>
      <c r="EJ330" s="101"/>
      <c r="EK330" s="101"/>
      <c r="EL330" s="101"/>
      <c r="EM330" s="101"/>
      <c r="EN330" s="101"/>
      <c r="EO330" s="101"/>
      <c r="EP330" s="283"/>
      <c r="EQ330" s="283"/>
      <c r="ER330" s="283"/>
      <c r="ES330" s="283"/>
      <c r="ET330" s="283"/>
      <c r="EU330" s="283"/>
      <c r="EV330" s="283"/>
      <c r="EW330" s="283"/>
      <c r="EX330" s="283"/>
      <c r="EY330" s="283"/>
      <c r="EZ330" s="412"/>
      <c r="FA330" s="412"/>
      <c r="FB330" s="412"/>
      <c r="FC330" s="412"/>
      <c r="FD330" s="412"/>
      <c r="FE330" s="412"/>
      <c r="FF330" s="412"/>
      <c r="FG330" s="412"/>
      <c r="FH330" s="412"/>
      <c r="FI330" s="412"/>
      <c r="FJ330" s="412"/>
      <c r="FK330" s="412"/>
      <c r="FL330" s="29"/>
      <c r="FM330" s="29"/>
      <c r="FN330" s="29"/>
      <c r="FO330" s="29"/>
      <c r="FP330" s="29"/>
      <c r="FQ330" s="283"/>
      <c r="FR330" s="283"/>
      <c r="FS330" s="101"/>
      <c r="FT330" s="62"/>
      <c r="FU330" s="29"/>
      <c r="FV330" s="29"/>
      <c r="FW330" s="29"/>
      <c r="FX330" s="29"/>
      <c r="FY330" s="29"/>
      <c r="FZ330" s="29"/>
      <c r="GA330" s="286"/>
      <c r="GB330" s="287"/>
      <c r="GC330" s="115"/>
      <c r="GD330" s="115"/>
      <c r="GE330" s="115"/>
      <c r="GF330" s="115"/>
      <c r="GG330" s="101"/>
      <c r="GH330" s="62"/>
      <c r="GI330" s="105"/>
      <c r="GJ330" s="105"/>
      <c r="GK330" s="105"/>
      <c r="GL330" s="148"/>
      <c r="GM330" s="22"/>
      <c r="GN330" s="13"/>
      <c r="GO330" s="13"/>
      <c r="GP330" s="13"/>
      <c r="GQ330" s="13"/>
      <c r="GR330" s="13"/>
      <c r="GS330" s="13"/>
      <c r="GT330" s="13"/>
      <c r="GU330" s="13"/>
    </row>
    <row r="331" spans="1:203" ht="18" customHeight="1" hidden="1">
      <c r="A331" s="514"/>
      <c r="B331" s="29"/>
      <c r="C331" s="101"/>
      <c r="D331" s="101"/>
      <c r="E331" s="888" t="s">
        <v>10</v>
      </c>
      <c r="F331" s="889"/>
      <c r="G331" s="889"/>
      <c r="H331" s="889"/>
      <c r="I331" s="889"/>
      <c r="J331" s="889"/>
      <c r="K331" s="889"/>
      <c r="L331" s="889"/>
      <c r="M331" s="889"/>
      <c r="N331" s="889"/>
      <c r="O331" s="889"/>
      <c r="P331" s="889"/>
      <c r="Q331" s="889"/>
      <c r="R331" s="889"/>
      <c r="S331" s="889"/>
      <c r="T331" s="889"/>
      <c r="U331" s="889"/>
      <c r="V331" s="889"/>
      <c r="W331" s="889"/>
      <c r="X331" s="889"/>
      <c r="Y331" s="889"/>
      <c r="Z331" s="889"/>
      <c r="AA331" s="889"/>
      <c r="AB331" s="889"/>
      <c r="AC331" s="889"/>
      <c r="AD331" s="889"/>
      <c r="AE331" s="889"/>
      <c r="AF331" s="889"/>
      <c r="AG331" s="889"/>
      <c r="AH331" s="889"/>
      <c r="AI331" s="889"/>
      <c r="AJ331" s="889"/>
      <c r="AK331" s="27"/>
      <c r="AL331" s="27"/>
      <c r="AM331" s="37"/>
      <c r="AN331" s="3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37"/>
      <c r="BH331" s="37"/>
      <c r="BI331" s="3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111"/>
      <c r="BU331" s="807">
        <f>CG177</f>
        <v>81000</v>
      </c>
      <c r="BV331" s="807"/>
      <c r="BW331" s="807"/>
      <c r="BX331" s="807"/>
      <c r="BY331" s="807"/>
      <c r="BZ331" s="807"/>
      <c r="CA331" s="807"/>
      <c r="CB331" s="807"/>
      <c r="CC331" s="807"/>
      <c r="CD331" s="27"/>
      <c r="CE331" s="690"/>
      <c r="CF331" s="691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101"/>
      <c r="DN331" s="101"/>
      <c r="DO331" s="101"/>
      <c r="DP331" s="101"/>
      <c r="DQ331" s="101"/>
      <c r="DR331" s="101"/>
      <c r="DS331" s="101"/>
      <c r="DT331" s="101"/>
      <c r="DU331" s="101"/>
      <c r="DV331" s="101"/>
      <c r="DW331" s="101"/>
      <c r="DX331" s="101"/>
      <c r="DY331" s="101"/>
      <c r="DZ331" s="101"/>
      <c r="EA331" s="101"/>
      <c r="EB331" s="101"/>
      <c r="EC331" s="101"/>
      <c r="ED331" s="101"/>
      <c r="EE331" s="101"/>
      <c r="EF331" s="101"/>
      <c r="EG331" s="101"/>
      <c r="EH331" s="101"/>
      <c r="EI331" s="101"/>
      <c r="EJ331" s="101"/>
      <c r="EK331" s="101"/>
      <c r="EL331" s="101"/>
      <c r="EM331" s="101"/>
      <c r="EN331" s="101"/>
      <c r="EO331" s="101"/>
      <c r="EP331" s="283"/>
      <c r="EQ331" s="283"/>
      <c r="ER331" s="283"/>
      <c r="ES331" s="283"/>
      <c r="ET331" s="283"/>
      <c r="EU331" s="283"/>
      <c r="EV331" s="283"/>
      <c r="EW331" s="283"/>
      <c r="EX331" s="283"/>
      <c r="EY331" s="283"/>
      <c r="EZ331" s="412"/>
      <c r="FA331" s="412"/>
      <c r="FB331" s="412"/>
      <c r="FC331" s="412"/>
      <c r="FD331" s="412"/>
      <c r="FE331" s="412"/>
      <c r="FF331" s="412"/>
      <c r="FG331" s="412"/>
      <c r="FH331" s="412"/>
      <c r="FI331" s="412"/>
      <c r="FJ331" s="412"/>
      <c r="FK331" s="412"/>
      <c r="FL331" s="29"/>
      <c r="FM331" s="29"/>
      <c r="FN331" s="29"/>
      <c r="FO331" s="29"/>
      <c r="FP331" s="29"/>
      <c r="FQ331" s="283"/>
      <c r="FR331" s="283"/>
      <c r="FS331" s="101"/>
      <c r="FT331" s="62"/>
      <c r="FU331" s="29"/>
      <c r="FV331" s="29"/>
      <c r="FW331" s="29"/>
      <c r="FX331" s="29"/>
      <c r="FY331" s="29"/>
      <c r="FZ331" s="29"/>
      <c r="GA331" s="286"/>
      <c r="GB331" s="287"/>
      <c r="GC331" s="115"/>
      <c r="GD331" s="115"/>
      <c r="GE331" s="115"/>
      <c r="GF331" s="115"/>
      <c r="GG331" s="101"/>
      <c r="GH331" s="62"/>
      <c r="GI331" s="105"/>
      <c r="GJ331" s="105"/>
      <c r="GK331" s="105"/>
      <c r="GL331" s="148"/>
      <c r="GM331" s="22"/>
      <c r="GN331" s="13"/>
      <c r="GO331" s="13"/>
      <c r="GP331" s="13"/>
      <c r="GQ331" s="13"/>
      <c r="GR331" s="13"/>
      <c r="GS331" s="13"/>
      <c r="GT331" s="13"/>
      <c r="GU331" s="13"/>
    </row>
    <row r="332" spans="1:203" ht="18" customHeight="1" hidden="1">
      <c r="A332" s="514"/>
      <c r="B332" s="29"/>
      <c r="C332" s="101"/>
      <c r="D332" s="101"/>
      <c r="E332" s="888" t="s">
        <v>4</v>
      </c>
      <c r="F332" s="889"/>
      <c r="G332" s="889"/>
      <c r="H332" s="889"/>
      <c r="I332" s="889"/>
      <c r="J332" s="889"/>
      <c r="K332" s="889"/>
      <c r="L332" s="889"/>
      <c r="M332" s="889"/>
      <c r="N332" s="889"/>
      <c r="O332" s="889"/>
      <c r="P332" s="889"/>
      <c r="Q332" s="889"/>
      <c r="R332" s="889"/>
      <c r="S332" s="889"/>
      <c r="T332" s="889"/>
      <c r="U332" s="889"/>
      <c r="V332" s="889"/>
      <c r="W332" s="889"/>
      <c r="X332" s="889"/>
      <c r="Y332" s="889"/>
      <c r="Z332" s="889"/>
      <c r="AA332" s="889"/>
      <c r="AB332" s="889"/>
      <c r="AC332" s="889"/>
      <c r="AD332" s="889"/>
      <c r="AE332" s="889"/>
      <c r="AF332" s="889"/>
      <c r="AG332" s="889"/>
      <c r="AH332" s="889"/>
      <c r="AI332" s="889"/>
      <c r="AJ332" s="889"/>
      <c r="AK332" s="1031" t="s">
        <v>5</v>
      </c>
      <c r="AL332" s="1031"/>
      <c r="AM332" s="1031"/>
      <c r="AN332" s="1031"/>
      <c r="AO332" s="1031"/>
      <c r="AP332" s="1031"/>
      <c r="AQ332" s="1031"/>
      <c r="AR332" s="1031"/>
      <c r="AS332" s="1031"/>
      <c r="AT332" s="1031"/>
      <c r="AU332" s="807">
        <f>BG197</f>
        <v>0</v>
      </c>
      <c r="AV332" s="807"/>
      <c r="AW332" s="807"/>
      <c r="AX332" s="807"/>
      <c r="AY332" s="807"/>
      <c r="AZ332" s="807"/>
      <c r="BA332" s="807"/>
      <c r="BB332" s="807"/>
      <c r="BC332" s="807"/>
      <c r="BD332" s="1030" t="s">
        <v>6</v>
      </c>
      <c r="BE332" s="1030"/>
      <c r="BF332" s="1030"/>
      <c r="BG332" s="1030"/>
      <c r="BH332" s="1030"/>
      <c r="BI332" s="1030"/>
      <c r="BJ332" s="1030"/>
      <c r="BK332" s="807">
        <f>BT197</f>
        <v>0</v>
      </c>
      <c r="BL332" s="807"/>
      <c r="BM332" s="807"/>
      <c r="BN332" s="807"/>
      <c r="BO332" s="807"/>
      <c r="BP332" s="807"/>
      <c r="BQ332" s="807"/>
      <c r="BR332" s="807"/>
      <c r="BS332" s="807"/>
      <c r="BT332" s="111"/>
      <c r="BU332" s="807">
        <f>CG197</f>
        <v>0</v>
      </c>
      <c r="BV332" s="807"/>
      <c r="BW332" s="807"/>
      <c r="BX332" s="807"/>
      <c r="BY332" s="807"/>
      <c r="BZ332" s="807"/>
      <c r="CA332" s="807"/>
      <c r="CB332" s="807"/>
      <c r="CC332" s="807"/>
      <c r="CD332" s="27"/>
      <c r="CE332" s="690"/>
      <c r="CF332" s="691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101"/>
      <c r="CS332" s="101"/>
      <c r="CT332" s="101"/>
      <c r="CU332" s="101"/>
      <c r="CV332" s="101"/>
      <c r="CW332" s="101"/>
      <c r="CX332" s="101"/>
      <c r="CY332" s="101"/>
      <c r="CZ332" s="101"/>
      <c r="DA332" s="101"/>
      <c r="DB332" s="101"/>
      <c r="DC332" s="101"/>
      <c r="DD332" s="101"/>
      <c r="DE332" s="101"/>
      <c r="DF332" s="101"/>
      <c r="DG332" s="101"/>
      <c r="DH332" s="101"/>
      <c r="DI332" s="101"/>
      <c r="DJ332" s="101"/>
      <c r="DK332" s="101"/>
      <c r="DL332" s="101"/>
      <c r="DM332" s="101"/>
      <c r="DN332" s="101"/>
      <c r="DO332" s="101"/>
      <c r="DP332" s="101"/>
      <c r="DQ332" s="101"/>
      <c r="DR332" s="101"/>
      <c r="DS332" s="101"/>
      <c r="DT332" s="101"/>
      <c r="DU332" s="101"/>
      <c r="DV332" s="101"/>
      <c r="DW332" s="101"/>
      <c r="DX332" s="101"/>
      <c r="DY332" s="101"/>
      <c r="DZ332" s="101"/>
      <c r="EA332" s="101"/>
      <c r="EB332" s="101"/>
      <c r="EC332" s="101"/>
      <c r="ED332" s="101"/>
      <c r="EE332" s="101"/>
      <c r="EF332" s="101"/>
      <c r="EG332" s="101"/>
      <c r="EH332" s="101"/>
      <c r="EI332" s="101"/>
      <c r="EJ332" s="101"/>
      <c r="EK332" s="101"/>
      <c r="EL332" s="101"/>
      <c r="EM332" s="101"/>
      <c r="EN332" s="101"/>
      <c r="EO332" s="101"/>
      <c r="EP332" s="283"/>
      <c r="EQ332" s="283"/>
      <c r="ER332" s="283"/>
      <c r="ES332" s="283"/>
      <c r="ET332" s="283"/>
      <c r="EU332" s="283"/>
      <c r="EV332" s="283"/>
      <c r="EW332" s="283"/>
      <c r="EX332" s="283"/>
      <c r="EY332" s="283"/>
      <c r="EZ332" s="412"/>
      <c r="FA332" s="412"/>
      <c r="FB332" s="412"/>
      <c r="FC332" s="412"/>
      <c r="FD332" s="412"/>
      <c r="FE332" s="412"/>
      <c r="FF332" s="412"/>
      <c r="FG332" s="412"/>
      <c r="FH332" s="412"/>
      <c r="FI332" s="412"/>
      <c r="FJ332" s="412"/>
      <c r="FK332" s="412"/>
      <c r="FL332" s="29"/>
      <c r="FM332" s="29"/>
      <c r="FN332" s="29"/>
      <c r="FO332" s="29"/>
      <c r="FP332" s="29"/>
      <c r="FQ332" s="283"/>
      <c r="FR332" s="283"/>
      <c r="FS332" s="101"/>
      <c r="FT332" s="62"/>
      <c r="FU332" s="29"/>
      <c r="FV332" s="29"/>
      <c r="FW332" s="29"/>
      <c r="FX332" s="29"/>
      <c r="FY332" s="29"/>
      <c r="FZ332" s="29"/>
      <c r="GA332" s="286"/>
      <c r="GB332" s="287"/>
      <c r="GC332" s="115"/>
      <c r="GD332" s="115"/>
      <c r="GE332" s="115"/>
      <c r="GF332" s="115"/>
      <c r="GG332" s="101"/>
      <c r="GH332" s="62"/>
      <c r="GI332" s="105"/>
      <c r="GJ332" s="105"/>
      <c r="GK332" s="105"/>
      <c r="GL332" s="148"/>
      <c r="GM332" s="22"/>
      <c r="GN332" s="13"/>
      <c r="GO332" s="13"/>
      <c r="GP332" s="13"/>
      <c r="GQ332" s="13"/>
      <c r="GR332" s="13"/>
      <c r="GS332" s="13"/>
      <c r="GT332" s="13"/>
      <c r="GU332" s="13"/>
    </row>
    <row r="333" spans="1:203" ht="18" customHeight="1" hidden="1">
      <c r="A333" s="514"/>
      <c r="B333" s="29"/>
      <c r="C333" s="101"/>
      <c r="D333" s="101"/>
      <c r="E333" s="888" t="s">
        <v>11</v>
      </c>
      <c r="F333" s="889"/>
      <c r="G333" s="889"/>
      <c r="H333" s="889"/>
      <c r="I333" s="889"/>
      <c r="J333" s="889"/>
      <c r="K333" s="889"/>
      <c r="L333" s="889"/>
      <c r="M333" s="889"/>
      <c r="N333" s="889"/>
      <c r="O333" s="889"/>
      <c r="P333" s="889"/>
      <c r="Q333" s="889"/>
      <c r="R333" s="889"/>
      <c r="S333" s="889"/>
      <c r="T333" s="889"/>
      <c r="U333" s="889"/>
      <c r="V333" s="889"/>
      <c r="W333" s="889"/>
      <c r="X333" s="889"/>
      <c r="Y333" s="889"/>
      <c r="Z333" s="889"/>
      <c r="AA333" s="889"/>
      <c r="AB333" s="889"/>
      <c r="AC333" s="889"/>
      <c r="AD333" s="889"/>
      <c r="AE333" s="889"/>
      <c r="AF333" s="889"/>
      <c r="AG333" s="889"/>
      <c r="AH333" s="889"/>
      <c r="AI333" s="889"/>
      <c r="AJ333" s="889"/>
      <c r="AK333" s="27"/>
      <c r="AL333" s="27"/>
      <c r="AM333" s="37"/>
      <c r="AN333" s="3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27"/>
      <c r="BS333" s="27"/>
      <c r="BT333" s="411"/>
      <c r="BU333" s="807">
        <f>BG208</f>
        <v>7000</v>
      </c>
      <c r="BV333" s="807"/>
      <c r="BW333" s="807"/>
      <c r="BX333" s="807"/>
      <c r="BY333" s="807"/>
      <c r="BZ333" s="807"/>
      <c r="CA333" s="807"/>
      <c r="CB333" s="807"/>
      <c r="CC333" s="807"/>
      <c r="CD333" s="27"/>
      <c r="CE333" s="690"/>
      <c r="CF333" s="691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101"/>
      <c r="CS333" s="101"/>
      <c r="CT333" s="101"/>
      <c r="CU333" s="101"/>
      <c r="CV333" s="101"/>
      <c r="CW333" s="101"/>
      <c r="CX333" s="101"/>
      <c r="CY333" s="101"/>
      <c r="CZ333" s="101"/>
      <c r="DA333" s="101"/>
      <c r="DB333" s="101"/>
      <c r="DC333" s="101"/>
      <c r="DD333" s="101"/>
      <c r="DE333" s="101"/>
      <c r="DF333" s="101"/>
      <c r="DG333" s="101"/>
      <c r="DH333" s="101"/>
      <c r="DI333" s="101"/>
      <c r="DJ333" s="101"/>
      <c r="DK333" s="101"/>
      <c r="DL333" s="101"/>
      <c r="DM333" s="101"/>
      <c r="DN333" s="101"/>
      <c r="DO333" s="101"/>
      <c r="DP333" s="101"/>
      <c r="DQ333" s="101"/>
      <c r="DR333" s="101"/>
      <c r="DS333" s="101"/>
      <c r="DT333" s="101"/>
      <c r="DU333" s="101"/>
      <c r="DV333" s="101"/>
      <c r="DW333" s="101"/>
      <c r="DX333" s="101"/>
      <c r="DY333" s="101"/>
      <c r="DZ333" s="101"/>
      <c r="EA333" s="101"/>
      <c r="EB333" s="101"/>
      <c r="EC333" s="101"/>
      <c r="ED333" s="101"/>
      <c r="EE333" s="101"/>
      <c r="EF333" s="101"/>
      <c r="EG333" s="101"/>
      <c r="EH333" s="101"/>
      <c r="EI333" s="101"/>
      <c r="EJ333" s="101"/>
      <c r="EK333" s="101"/>
      <c r="EL333" s="101"/>
      <c r="EM333" s="101"/>
      <c r="EN333" s="101"/>
      <c r="EO333" s="101"/>
      <c r="EP333" s="283"/>
      <c r="EQ333" s="283"/>
      <c r="ER333" s="283"/>
      <c r="ES333" s="283"/>
      <c r="ET333" s="283"/>
      <c r="EU333" s="283"/>
      <c r="EV333" s="283"/>
      <c r="EW333" s="283"/>
      <c r="EX333" s="283"/>
      <c r="EY333" s="283"/>
      <c r="EZ333" s="412"/>
      <c r="FA333" s="412"/>
      <c r="FB333" s="412"/>
      <c r="FC333" s="412"/>
      <c r="FD333" s="412"/>
      <c r="FE333" s="412"/>
      <c r="FF333" s="412"/>
      <c r="FG333" s="412"/>
      <c r="FH333" s="412"/>
      <c r="FI333" s="412"/>
      <c r="FJ333" s="412"/>
      <c r="FK333" s="412"/>
      <c r="FL333" s="29"/>
      <c r="FM333" s="29"/>
      <c r="FN333" s="29"/>
      <c r="FO333" s="29"/>
      <c r="FP333" s="29"/>
      <c r="FQ333" s="283"/>
      <c r="FR333" s="283"/>
      <c r="FS333" s="101"/>
      <c r="FT333" s="62"/>
      <c r="FU333" s="29"/>
      <c r="FV333" s="29"/>
      <c r="FW333" s="29"/>
      <c r="FX333" s="29"/>
      <c r="FY333" s="29"/>
      <c r="FZ333" s="29"/>
      <c r="GA333" s="286"/>
      <c r="GB333" s="287"/>
      <c r="GC333" s="115"/>
      <c r="GD333" s="115"/>
      <c r="GE333" s="115"/>
      <c r="GF333" s="115"/>
      <c r="GG333" s="101"/>
      <c r="GH333" s="62"/>
      <c r="GI333" s="105"/>
      <c r="GJ333" s="105"/>
      <c r="GK333" s="105"/>
      <c r="GL333" s="148"/>
      <c r="GM333" s="22"/>
      <c r="GN333" s="13"/>
      <c r="GO333" s="13"/>
      <c r="GP333" s="13"/>
      <c r="GQ333" s="13"/>
      <c r="GR333" s="13"/>
      <c r="GS333" s="13"/>
      <c r="GT333" s="13"/>
      <c r="GU333" s="13"/>
    </row>
    <row r="334" spans="1:203" ht="18" customHeight="1" hidden="1">
      <c r="A334" s="514"/>
      <c r="B334" s="29"/>
      <c r="C334" s="101"/>
      <c r="D334" s="101"/>
      <c r="E334" s="1032" t="s">
        <v>12</v>
      </c>
      <c r="F334" s="1033"/>
      <c r="G334" s="1033"/>
      <c r="H334" s="1033"/>
      <c r="I334" s="1033"/>
      <c r="J334" s="1033"/>
      <c r="K334" s="1033"/>
      <c r="L334" s="1033"/>
      <c r="M334" s="1033"/>
      <c r="N334" s="1033"/>
      <c r="O334" s="1033"/>
      <c r="P334" s="1033"/>
      <c r="Q334" s="1033"/>
      <c r="R334" s="1033"/>
      <c r="S334" s="1033"/>
      <c r="T334" s="1033"/>
      <c r="U334" s="1033"/>
      <c r="V334" s="1033"/>
      <c r="W334" s="1033"/>
      <c r="X334" s="1033"/>
      <c r="Y334" s="1033"/>
      <c r="Z334" s="1033"/>
      <c r="AA334" s="1033"/>
      <c r="AB334" s="1033"/>
      <c r="AC334" s="1033"/>
      <c r="AD334" s="1033"/>
      <c r="AE334" s="1033"/>
      <c r="AF334" s="1033"/>
      <c r="AG334" s="1033"/>
      <c r="AH334" s="1033"/>
      <c r="AI334" s="1033"/>
      <c r="AJ334" s="1033"/>
      <c r="AK334" s="275"/>
      <c r="AL334" s="275"/>
      <c r="AM334" s="241"/>
      <c r="AN334" s="241"/>
      <c r="AO334" s="275"/>
      <c r="AP334" s="275"/>
      <c r="AQ334" s="275"/>
      <c r="AR334" s="275"/>
      <c r="AS334" s="275"/>
      <c r="AT334" s="275"/>
      <c r="AU334" s="275"/>
      <c r="AV334" s="275"/>
      <c r="AW334" s="275"/>
      <c r="AX334" s="275"/>
      <c r="AY334" s="275"/>
      <c r="AZ334" s="275"/>
      <c r="BA334" s="275"/>
      <c r="BB334" s="275"/>
      <c r="BC334" s="275"/>
      <c r="BD334" s="275"/>
      <c r="BE334" s="275"/>
      <c r="BF334" s="275"/>
      <c r="BG334" s="241"/>
      <c r="BH334" s="241"/>
      <c r="BI334" s="241"/>
      <c r="BJ334" s="241"/>
      <c r="BK334" s="241"/>
      <c r="BL334" s="241"/>
      <c r="BM334" s="241"/>
      <c r="BN334" s="241"/>
      <c r="BO334" s="241"/>
      <c r="BP334" s="241"/>
      <c r="BQ334" s="241"/>
      <c r="BR334" s="28"/>
      <c r="BS334" s="28"/>
      <c r="BT334" s="411"/>
      <c r="BU334" s="807">
        <f>BT208</f>
        <v>12000</v>
      </c>
      <c r="BV334" s="807"/>
      <c r="BW334" s="807"/>
      <c r="BX334" s="807"/>
      <c r="BY334" s="807"/>
      <c r="BZ334" s="807"/>
      <c r="CA334" s="807"/>
      <c r="CB334" s="807"/>
      <c r="CC334" s="807"/>
      <c r="CD334" s="27"/>
      <c r="CE334" s="690"/>
      <c r="CF334" s="691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101"/>
      <c r="CS334" s="101"/>
      <c r="CT334" s="101"/>
      <c r="CU334" s="101"/>
      <c r="CV334" s="101"/>
      <c r="CW334" s="101"/>
      <c r="CX334" s="101"/>
      <c r="CY334" s="101"/>
      <c r="CZ334" s="101"/>
      <c r="DA334" s="101"/>
      <c r="DB334" s="101"/>
      <c r="DC334" s="101"/>
      <c r="DD334" s="101"/>
      <c r="DE334" s="101"/>
      <c r="DF334" s="101"/>
      <c r="DG334" s="101"/>
      <c r="DH334" s="101"/>
      <c r="DI334" s="101"/>
      <c r="DJ334" s="101"/>
      <c r="DK334" s="101"/>
      <c r="DL334" s="101"/>
      <c r="DM334" s="101"/>
      <c r="DN334" s="101"/>
      <c r="DO334" s="101"/>
      <c r="DP334" s="101"/>
      <c r="DQ334" s="101"/>
      <c r="DR334" s="101"/>
      <c r="DS334" s="101"/>
      <c r="DT334" s="101"/>
      <c r="DU334" s="101"/>
      <c r="DV334" s="101"/>
      <c r="DW334" s="101"/>
      <c r="DX334" s="101"/>
      <c r="DY334" s="101"/>
      <c r="DZ334" s="101"/>
      <c r="EA334" s="101"/>
      <c r="EB334" s="101"/>
      <c r="EC334" s="101"/>
      <c r="ED334" s="101"/>
      <c r="EE334" s="101"/>
      <c r="EF334" s="101"/>
      <c r="EG334" s="101"/>
      <c r="EH334" s="101"/>
      <c r="EI334" s="101"/>
      <c r="EJ334" s="101"/>
      <c r="EK334" s="101"/>
      <c r="EL334" s="101"/>
      <c r="EM334" s="101"/>
      <c r="EN334" s="101"/>
      <c r="EO334" s="101"/>
      <c r="EP334" s="283"/>
      <c r="EQ334" s="283"/>
      <c r="ER334" s="283"/>
      <c r="ES334" s="283"/>
      <c r="ET334" s="283"/>
      <c r="EU334" s="283"/>
      <c r="EV334" s="283"/>
      <c r="EW334" s="283"/>
      <c r="EX334" s="283"/>
      <c r="EY334" s="283"/>
      <c r="EZ334" s="412"/>
      <c r="FA334" s="412"/>
      <c r="FB334" s="412"/>
      <c r="FC334" s="412"/>
      <c r="FD334" s="412"/>
      <c r="FE334" s="412"/>
      <c r="FF334" s="412"/>
      <c r="FG334" s="412"/>
      <c r="FH334" s="412"/>
      <c r="FI334" s="412"/>
      <c r="FJ334" s="412"/>
      <c r="FK334" s="412"/>
      <c r="FL334" s="29"/>
      <c r="FM334" s="29"/>
      <c r="FN334" s="29"/>
      <c r="FO334" s="29"/>
      <c r="FP334" s="29"/>
      <c r="FQ334" s="283"/>
      <c r="FR334" s="283"/>
      <c r="FS334" s="101"/>
      <c r="FT334" s="62"/>
      <c r="FU334" s="29"/>
      <c r="FV334" s="29"/>
      <c r="FW334" s="29"/>
      <c r="FX334" s="29"/>
      <c r="FY334" s="29"/>
      <c r="FZ334" s="29"/>
      <c r="GA334" s="286"/>
      <c r="GB334" s="287"/>
      <c r="GC334" s="115"/>
      <c r="GD334" s="115"/>
      <c r="GE334" s="115"/>
      <c r="GF334" s="115"/>
      <c r="GG334" s="101"/>
      <c r="GH334" s="62"/>
      <c r="GI334" s="105"/>
      <c r="GJ334" s="105"/>
      <c r="GK334" s="105"/>
      <c r="GL334" s="148"/>
      <c r="GM334" s="22"/>
      <c r="GN334" s="13"/>
      <c r="GO334" s="13"/>
      <c r="GP334" s="13"/>
      <c r="GQ334" s="13"/>
      <c r="GR334" s="13"/>
      <c r="GS334" s="13"/>
      <c r="GT334" s="13"/>
      <c r="GU334" s="13"/>
    </row>
    <row r="335" spans="1:203" ht="18" customHeight="1" hidden="1">
      <c r="A335" s="514"/>
      <c r="B335" s="29"/>
      <c r="C335" s="101"/>
      <c r="D335" s="101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37"/>
      <c r="AK335" s="37"/>
      <c r="AL335" s="3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112"/>
      <c r="BB335" s="884" t="s">
        <v>13</v>
      </c>
      <c r="BC335" s="884"/>
      <c r="BD335" s="884"/>
      <c r="BE335" s="884"/>
      <c r="BF335" s="884"/>
      <c r="BG335" s="884"/>
      <c r="BH335" s="884"/>
      <c r="BI335" s="884"/>
      <c r="BJ335" s="884"/>
      <c r="BK335" s="884"/>
      <c r="BL335" s="112"/>
      <c r="BM335" s="112"/>
      <c r="BN335" s="112"/>
      <c r="BO335" s="112"/>
      <c r="BP335" s="112"/>
      <c r="BQ335" s="112"/>
      <c r="BR335" s="222"/>
      <c r="BS335" s="222"/>
      <c r="BT335" s="487"/>
      <c r="BU335" s="1040">
        <f>BU329-BU331-BU333-BU334</f>
        <v>0</v>
      </c>
      <c r="BV335" s="1041"/>
      <c r="BW335" s="1041"/>
      <c r="BX335" s="1041"/>
      <c r="BY335" s="1041"/>
      <c r="BZ335" s="1041"/>
      <c r="CA335" s="1041"/>
      <c r="CB335" s="1041"/>
      <c r="CC335" s="1041"/>
      <c r="CD335" s="488"/>
      <c r="CE335" s="692"/>
      <c r="CF335" s="693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101"/>
      <c r="CS335" s="101"/>
      <c r="CT335" s="101"/>
      <c r="CU335" s="101"/>
      <c r="CV335" s="101"/>
      <c r="CW335" s="101"/>
      <c r="CX335" s="101"/>
      <c r="CY335" s="101"/>
      <c r="CZ335" s="101"/>
      <c r="DA335" s="101"/>
      <c r="DB335" s="101"/>
      <c r="DC335" s="101"/>
      <c r="DD335" s="101"/>
      <c r="DE335" s="101"/>
      <c r="DF335" s="101"/>
      <c r="DG335" s="101"/>
      <c r="DH335" s="101"/>
      <c r="DI335" s="101"/>
      <c r="DJ335" s="101"/>
      <c r="DK335" s="101"/>
      <c r="DL335" s="101"/>
      <c r="DM335" s="101"/>
      <c r="DN335" s="101"/>
      <c r="DO335" s="101"/>
      <c r="DP335" s="101"/>
      <c r="DQ335" s="101"/>
      <c r="DR335" s="101"/>
      <c r="DS335" s="101"/>
      <c r="DT335" s="101"/>
      <c r="DU335" s="101"/>
      <c r="DV335" s="101"/>
      <c r="DW335" s="101"/>
      <c r="DX335" s="101"/>
      <c r="DY335" s="101"/>
      <c r="DZ335" s="101"/>
      <c r="EA335" s="101"/>
      <c r="EB335" s="101"/>
      <c r="EC335" s="101"/>
      <c r="ED335" s="101"/>
      <c r="EE335" s="101"/>
      <c r="EF335" s="101"/>
      <c r="EG335" s="101"/>
      <c r="EH335" s="101"/>
      <c r="EI335" s="101"/>
      <c r="EJ335" s="101"/>
      <c r="EK335" s="101"/>
      <c r="EL335" s="101"/>
      <c r="EM335" s="101"/>
      <c r="EN335" s="101"/>
      <c r="EO335" s="101"/>
      <c r="EP335" s="283"/>
      <c r="EQ335" s="283"/>
      <c r="ER335" s="283"/>
      <c r="ES335" s="283"/>
      <c r="ET335" s="283"/>
      <c r="EU335" s="283"/>
      <c r="EV335" s="283"/>
      <c r="EW335" s="283"/>
      <c r="EX335" s="283"/>
      <c r="EY335" s="283"/>
      <c r="EZ335" s="412"/>
      <c r="FA335" s="412"/>
      <c r="FB335" s="412"/>
      <c r="FC335" s="412"/>
      <c r="FD335" s="412"/>
      <c r="FE335" s="412"/>
      <c r="FF335" s="412"/>
      <c r="FG335" s="412"/>
      <c r="FH335" s="412"/>
      <c r="FI335" s="412"/>
      <c r="FJ335" s="412"/>
      <c r="FK335" s="412"/>
      <c r="FL335" s="29"/>
      <c r="FM335" s="29"/>
      <c r="FN335" s="29"/>
      <c r="FO335" s="29"/>
      <c r="FP335" s="29"/>
      <c r="FQ335" s="283"/>
      <c r="FR335" s="283"/>
      <c r="FS335" s="101"/>
      <c r="FT335" s="62"/>
      <c r="FU335" s="29"/>
      <c r="FV335" s="29"/>
      <c r="FW335" s="29"/>
      <c r="FX335" s="29"/>
      <c r="FY335" s="29"/>
      <c r="FZ335" s="29"/>
      <c r="GA335" s="286"/>
      <c r="GB335" s="287"/>
      <c r="GC335" s="115"/>
      <c r="GD335" s="115"/>
      <c r="GE335" s="115"/>
      <c r="GF335" s="115"/>
      <c r="GG335" s="101"/>
      <c r="GH335" s="62"/>
      <c r="GI335" s="105"/>
      <c r="GJ335" s="105"/>
      <c r="GK335" s="105"/>
      <c r="GL335" s="148"/>
      <c r="GM335" s="22"/>
      <c r="GN335" s="13"/>
      <c r="GO335" s="13"/>
      <c r="GP335" s="13"/>
      <c r="GQ335" s="13"/>
      <c r="GR335" s="13"/>
      <c r="GS335" s="13"/>
      <c r="GT335" s="13"/>
      <c r="GU335" s="13"/>
    </row>
    <row r="336" spans="1:203" ht="18" customHeight="1" hidden="1">
      <c r="A336" s="514"/>
      <c r="B336" s="29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889"/>
      <c r="S336" s="889"/>
      <c r="T336" s="889"/>
      <c r="U336" s="889"/>
      <c r="V336" s="889"/>
      <c r="W336" s="889"/>
      <c r="X336" s="889"/>
      <c r="Y336" s="889"/>
      <c r="Z336" s="889"/>
      <c r="AA336" s="889"/>
      <c r="AB336" s="889"/>
      <c r="AC336" s="889"/>
      <c r="AD336" s="889"/>
      <c r="AE336" s="889"/>
      <c r="AF336" s="889"/>
      <c r="AG336" s="889"/>
      <c r="AH336" s="889"/>
      <c r="AI336" s="889"/>
      <c r="AJ336" s="889"/>
      <c r="AK336" s="889"/>
      <c r="AL336" s="889"/>
      <c r="AM336" s="889"/>
      <c r="AN336" s="889"/>
      <c r="AO336" s="889"/>
      <c r="AP336" s="889"/>
      <c r="AQ336" s="889"/>
      <c r="AR336" s="889"/>
      <c r="AS336" s="889"/>
      <c r="AT336" s="889"/>
      <c r="AU336" s="889"/>
      <c r="AV336" s="27"/>
      <c r="AW336" s="234"/>
      <c r="AX336" s="234"/>
      <c r="AY336" s="234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34"/>
      <c r="BS336" s="234"/>
      <c r="BT336" s="234"/>
      <c r="BU336" s="234"/>
      <c r="BV336" s="234"/>
      <c r="BW336" s="234"/>
      <c r="BX336" s="234"/>
      <c r="BY336" s="234"/>
      <c r="BZ336" s="234"/>
      <c r="CA336" s="234"/>
      <c r="CB336" s="234"/>
      <c r="CC336" s="234"/>
      <c r="CD336" s="27"/>
      <c r="CE336" s="27"/>
      <c r="CF336" s="27"/>
      <c r="CG336" s="27"/>
      <c r="CH336" s="27"/>
      <c r="CI336" s="27"/>
      <c r="CJ336" s="27"/>
      <c r="CK336" s="27"/>
      <c r="CL336" s="27"/>
      <c r="CM336" s="152"/>
      <c r="CN336" s="152"/>
      <c r="CO336" s="28"/>
      <c r="CP336" s="28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101"/>
      <c r="DD336" s="101"/>
      <c r="DE336" s="101"/>
      <c r="DF336" s="101"/>
      <c r="DG336" s="101"/>
      <c r="DH336" s="101"/>
      <c r="DI336" s="101"/>
      <c r="DJ336" s="101"/>
      <c r="DK336" s="101"/>
      <c r="DL336" s="101"/>
      <c r="DM336" s="101"/>
      <c r="DN336" s="101"/>
      <c r="DO336" s="101"/>
      <c r="DP336" s="101"/>
      <c r="DQ336" s="101"/>
      <c r="DR336" s="101"/>
      <c r="DS336" s="101"/>
      <c r="DT336" s="101"/>
      <c r="DU336" s="101"/>
      <c r="DV336" s="101"/>
      <c r="DW336" s="101"/>
      <c r="DX336" s="101"/>
      <c r="DY336" s="101"/>
      <c r="DZ336" s="101"/>
      <c r="EA336" s="101"/>
      <c r="EB336" s="101"/>
      <c r="EC336" s="101"/>
      <c r="ED336" s="101"/>
      <c r="EE336" s="101"/>
      <c r="EF336" s="101"/>
      <c r="EG336" s="101"/>
      <c r="EH336" s="101"/>
      <c r="EI336" s="101"/>
      <c r="EJ336" s="101"/>
      <c r="EK336" s="101"/>
      <c r="EL336" s="101"/>
      <c r="EM336" s="101"/>
      <c r="EN336" s="101"/>
      <c r="EO336" s="101"/>
      <c r="EP336" s="101"/>
      <c r="EQ336" s="101"/>
      <c r="ER336" s="101"/>
      <c r="ES336" s="101"/>
      <c r="ET336" s="101"/>
      <c r="EU336" s="101"/>
      <c r="EV336" s="101"/>
      <c r="EW336" s="101"/>
      <c r="EX336" s="101"/>
      <c r="EY336" s="101"/>
      <c r="EZ336" s="101"/>
      <c r="FA336" s="283"/>
      <c r="FB336" s="283"/>
      <c r="FC336" s="283"/>
      <c r="FD336" s="283"/>
      <c r="FE336" s="283"/>
      <c r="FF336" s="283"/>
      <c r="FG336" s="283"/>
      <c r="FH336" s="283"/>
      <c r="FI336" s="283"/>
      <c r="FJ336" s="283"/>
      <c r="FK336" s="283"/>
      <c r="FL336" s="283"/>
      <c r="FM336" s="283"/>
      <c r="FN336" s="283"/>
      <c r="FO336" s="283"/>
      <c r="FP336" s="283"/>
      <c r="FQ336" s="283"/>
      <c r="FR336" s="283"/>
      <c r="FS336" s="283"/>
      <c r="FT336" s="283"/>
      <c r="FU336" s="29"/>
      <c r="FV336" s="29"/>
      <c r="FW336" s="29"/>
      <c r="FX336" s="29"/>
      <c r="FY336" s="29"/>
      <c r="FZ336" s="29"/>
      <c r="GA336" s="286"/>
      <c r="GB336" s="287"/>
      <c r="GC336" s="115"/>
      <c r="GD336" s="115"/>
      <c r="GE336" s="115"/>
      <c r="GF336" s="115"/>
      <c r="GG336" s="101"/>
      <c r="GH336" s="62"/>
      <c r="GI336" s="105"/>
      <c r="GJ336" s="105"/>
      <c r="GK336" s="105"/>
      <c r="GL336" s="148"/>
      <c r="GM336" s="22"/>
      <c r="GN336" s="13"/>
      <c r="GO336" s="13"/>
      <c r="GP336" s="13"/>
      <c r="GQ336" s="13"/>
      <c r="GR336" s="13"/>
      <c r="GS336" s="13"/>
      <c r="GT336" s="13"/>
      <c r="GU336" s="13"/>
    </row>
    <row r="337" spans="1:203" ht="18" customHeight="1" hidden="1">
      <c r="A337" s="514"/>
      <c r="B337" s="13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8"/>
      <c r="CP337" s="18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DT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  <c r="EL337" s="41"/>
      <c r="EM337" s="41"/>
      <c r="EN337" s="41"/>
      <c r="EO337" s="41"/>
      <c r="EP337" s="41"/>
      <c r="EQ337" s="41"/>
      <c r="ER337" s="41"/>
      <c r="ES337" s="41"/>
      <c r="ET337" s="41"/>
      <c r="EU337" s="41"/>
      <c r="EV337" s="41"/>
      <c r="EW337" s="41"/>
      <c r="EX337" s="41"/>
      <c r="EY337" s="41"/>
      <c r="EZ337" s="41"/>
      <c r="FA337" s="90"/>
      <c r="FB337" s="90"/>
      <c r="FC337" s="90"/>
      <c r="FD337" s="90"/>
      <c r="FE337" s="90"/>
      <c r="FF337" s="90"/>
      <c r="FG337" s="90"/>
      <c r="FH337" s="90"/>
      <c r="FI337" s="90"/>
      <c r="FJ337" s="90"/>
      <c r="FK337" s="90"/>
      <c r="FL337" s="90"/>
      <c r="FM337" s="90"/>
      <c r="FN337" s="90"/>
      <c r="FO337" s="90"/>
      <c r="FP337" s="90"/>
      <c r="FQ337" s="90"/>
      <c r="FR337" s="90"/>
      <c r="FS337" s="90"/>
      <c r="FT337" s="90"/>
      <c r="FU337" s="13"/>
      <c r="FV337" s="13"/>
      <c r="FW337" s="13"/>
      <c r="FX337" s="13"/>
      <c r="FY337" s="13"/>
      <c r="FZ337" s="13"/>
      <c r="GA337" s="91"/>
      <c r="GB337" s="92"/>
      <c r="GC337" s="93"/>
      <c r="GD337" s="93"/>
      <c r="GE337" s="93"/>
      <c r="GF337" s="93"/>
      <c r="GG337" s="41"/>
      <c r="GH337" s="42"/>
      <c r="GI337" s="65"/>
      <c r="GJ337" s="65"/>
      <c r="GK337" s="65"/>
      <c r="GL337" s="148"/>
      <c r="GM337" s="22"/>
      <c r="GN337" s="13"/>
      <c r="GO337" s="13"/>
      <c r="GP337" s="13"/>
      <c r="GQ337" s="13"/>
      <c r="GR337" s="13"/>
      <c r="GS337" s="13"/>
      <c r="GT337" s="13"/>
      <c r="GU337" s="13"/>
    </row>
    <row r="338" ht="30.75" customHeight="1" hidden="1"/>
    <row r="339" ht="30.75" customHeight="1" hidden="1"/>
    <row r="340" spans="40:62" ht="30.75" customHeight="1" hidden="1">
      <c r="AN340" s="731" t="s">
        <v>185</v>
      </c>
      <c r="AO340" s="731"/>
      <c r="AP340" s="731"/>
      <c r="AQ340" s="731"/>
      <c r="AR340" s="731"/>
      <c r="AS340" s="731"/>
      <c r="AT340" s="731"/>
      <c r="AU340" s="731"/>
      <c r="AV340" s="731"/>
      <c r="BB340" s="731" t="s">
        <v>186</v>
      </c>
      <c r="BC340" s="731"/>
      <c r="BD340" s="731"/>
      <c r="BE340" s="731"/>
      <c r="BF340" s="731"/>
      <c r="BG340" s="731"/>
      <c r="BH340" s="731"/>
      <c r="BI340" s="731"/>
      <c r="BJ340" s="731"/>
    </row>
    <row r="341" spans="6:65" ht="30.75" customHeight="1" hidden="1">
      <c r="F341" s="735" t="s">
        <v>179</v>
      </c>
      <c r="G341" s="735"/>
      <c r="H341" s="735"/>
      <c r="I341" s="735"/>
      <c r="J341" s="735"/>
      <c r="K341" s="735"/>
      <c r="L341" s="735"/>
      <c r="M341" s="735"/>
      <c r="N341" s="735"/>
      <c r="O341" s="725"/>
      <c r="P341" s="725"/>
      <c r="Q341" s="725"/>
      <c r="R341" s="726"/>
      <c r="S341" s="726"/>
      <c r="T341" s="726"/>
      <c r="U341" s="726"/>
      <c r="V341" s="736">
        <v>0.9345794</v>
      </c>
      <c r="W341" s="737"/>
      <c r="X341" s="737"/>
      <c r="Y341" s="737"/>
      <c r="Z341" s="737"/>
      <c r="AA341" s="737"/>
      <c r="AB341" s="737"/>
      <c r="AC341" s="737"/>
      <c r="AD341" s="737"/>
      <c r="AE341" s="737"/>
      <c r="AF341" s="726"/>
      <c r="AG341" s="726"/>
      <c r="AH341" s="726"/>
      <c r="AI341" s="726"/>
      <c r="AJ341" s="726"/>
      <c r="AK341" s="740">
        <f>V341*AJ48</f>
        <v>46728.969999999994</v>
      </c>
      <c r="AL341" s="741"/>
      <c r="AM341" s="741"/>
      <c r="AN341" s="741"/>
      <c r="AO341" s="741"/>
      <c r="AP341" s="741"/>
      <c r="AQ341" s="741"/>
      <c r="AR341" s="741"/>
      <c r="AS341" s="741"/>
      <c r="AT341" s="741"/>
      <c r="AU341" s="741"/>
      <c r="AV341" s="741"/>
      <c r="BB341" s="740">
        <f>AJ49*V341</f>
        <v>46728.969999999994</v>
      </c>
      <c r="BC341" s="741"/>
      <c r="BD341" s="741"/>
      <c r="BE341" s="741"/>
      <c r="BF341" s="741"/>
      <c r="BG341" s="741"/>
      <c r="BH341" s="741"/>
      <c r="BI341" s="741"/>
      <c r="BJ341" s="741"/>
      <c r="BK341" s="741"/>
      <c r="BL341" s="741"/>
      <c r="BM341" s="741"/>
    </row>
    <row r="342" spans="6:65" ht="30.75" customHeight="1" hidden="1">
      <c r="F342" s="735" t="s">
        <v>180</v>
      </c>
      <c r="G342" s="735"/>
      <c r="H342" s="735"/>
      <c r="I342" s="735"/>
      <c r="J342" s="735"/>
      <c r="K342" s="735"/>
      <c r="L342" s="735"/>
      <c r="M342" s="735"/>
      <c r="N342" s="735"/>
      <c r="O342" s="735"/>
      <c r="P342" s="725"/>
      <c r="Q342" s="725"/>
      <c r="R342" s="726"/>
      <c r="S342" s="726"/>
      <c r="T342" s="726"/>
      <c r="U342" s="726"/>
      <c r="V342" s="738">
        <v>0.07</v>
      </c>
      <c r="W342" s="739"/>
      <c r="X342" s="739"/>
      <c r="Y342" s="739"/>
      <c r="Z342" s="739"/>
      <c r="AA342" s="739"/>
      <c r="AB342" s="739"/>
      <c r="AC342" s="739"/>
      <c r="AD342" s="739"/>
      <c r="AE342" s="739"/>
      <c r="AF342" s="726"/>
      <c r="AG342" s="726"/>
      <c r="AH342" s="726"/>
      <c r="AI342" s="726"/>
      <c r="AJ342" s="726"/>
      <c r="AK342" s="740">
        <f>V342*AK341</f>
        <v>3271.0279</v>
      </c>
      <c r="AL342" s="741"/>
      <c r="AM342" s="741"/>
      <c r="AN342" s="741"/>
      <c r="AO342" s="741"/>
      <c r="AP342" s="741"/>
      <c r="AQ342" s="741"/>
      <c r="AR342" s="741"/>
      <c r="AS342" s="741"/>
      <c r="AT342" s="741"/>
      <c r="AU342" s="741"/>
      <c r="AV342" s="741"/>
      <c r="BB342" s="740">
        <f>BB341*V342</f>
        <v>3271.0279</v>
      </c>
      <c r="BC342" s="741"/>
      <c r="BD342" s="741"/>
      <c r="BE342" s="741"/>
      <c r="BF342" s="741"/>
      <c r="BG342" s="741"/>
      <c r="BH342" s="741"/>
      <c r="BI342" s="741"/>
      <c r="BJ342" s="741"/>
      <c r="BK342" s="741"/>
      <c r="BL342" s="741"/>
      <c r="BM342" s="741"/>
    </row>
    <row r="343" ht="30.75" customHeight="1" hidden="1"/>
    <row r="344" spans="6:47" ht="30.75" customHeight="1" hidden="1">
      <c r="F344" s="747" t="s">
        <v>188</v>
      </c>
      <c r="G344" s="747"/>
      <c r="H344" s="747"/>
      <c r="I344" s="747"/>
      <c r="J344" s="747"/>
      <c r="K344" s="747"/>
      <c r="L344" s="747"/>
      <c r="M344" s="747"/>
      <c r="N344" s="747"/>
      <c r="O344" s="747"/>
      <c r="P344" s="747"/>
      <c r="U344" s="730">
        <f>CG101</f>
        <v>1900</v>
      </c>
      <c r="V344" s="731"/>
      <c r="W344" s="731"/>
      <c r="X344" s="731"/>
      <c r="Y344" s="731"/>
      <c r="Z344" s="731"/>
      <c r="AA344" s="731"/>
      <c r="AB344" s="731"/>
      <c r="AC344" s="731"/>
      <c r="AK344" s="732">
        <f>U344/CG48</f>
        <v>0.019</v>
      </c>
      <c r="AL344" s="732"/>
      <c r="AM344" s="732"/>
      <c r="AN344" s="732"/>
      <c r="AO344" s="732"/>
      <c r="AP344" s="732"/>
      <c r="AQ344" s="732"/>
      <c r="AR344" s="732"/>
      <c r="AS344" s="732"/>
      <c r="AT344" s="732"/>
      <c r="AU344" s="732"/>
    </row>
    <row r="345" spans="6:47" ht="30.75" customHeight="1" hidden="1">
      <c r="F345" s="747" t="s">
        <v>147</v>
      </c>
      <c r="G345" s="747"/>
      <c r="H345" s="747"/>
      <c r="I345" s="747"/>
      <c r="J345" s="747"/>
      <c r="K345" s="747"/>
      <c r="L345" s="747"/>
      <c r="M345" s="747"/>
      <c r="N345" s="747"/>
      <c r="O345" s="747"/>
      <c r="P345" s="747"/>
      <c r="U345" s="730">
        <f>CG109</f>
        <v>9500</v>
      </c>
      <c r="V345" s="731"/>
      <c r="W345" s="731"/>
      <c r="X345" s="731"/>
      <c r="Y345" s="731"/>
      <c r="Z345" s="731"/>
      <c r="AA345" s="731"/>
      <c r="AB345" s="731"/>
      <c r="AC345" s="731"/>
      <c r="AK345" s="732">
        <f>U345/CG48</f>
        <v>0.095</v>
      </c>
      <c r="AL345" s="732"/>
      <c r="AM345" s="732"/>
      <c r="AN345" s="732"/>
      <c r="AO345" s="732"/>
      <c r="AP345" s="732"/>
      <c r="AQ345" s="732"/>
      <c r="AR345" s="732"/>
      <c r="AS345" s="732"/>
      <c r="AT345" s="732"/>
      <c r="AU345" s="732"/>
    </row>
    <row r="346" spans="8:47" ht="30.75" customHeight="1" hidden="1">
      <c r="H346" s="744" t="s">
        <v>8</v>
      </c>
      <c r="I346" s="744"/>
      <c r="J346" s="744"/>
      <c r="K346" s="744"/>
      <c r="L346" s="744"/>
      <c r="M346" s="744"/>
      <c r="N346" s="744"/>
      <c r="O346" s="744"/>
      <c r="P346" s="744"/>
      <c r="U346" s="742">
        <f>SUM(U344:AC345)</f>
        <v>11400</v>
      </c>
      <c r="V346" s="743"/>
      <c r="W346" s="743"/>
      <c r="X346" s="743"/>
      <c r="Y346" s="743"/>
      <c r="Z346" s="743"/>
      <c r="AA346" s="743"/>
      <c r="AB346" s="743"/>
      <c r="AC346" s="743"/>
      <c r="AD346" s="743"/>
      <c r="AK346" s="745">
        <f>AK344+AK345</f>
        <v>0.114</v>
      </c>
      <c r="AL346" s="745"/>
      <c r="AM346" s="745"/>
      <c r="AN346" s="745"/>
      <c r="AO346" s="745"/>
      <c r="AP346" s="745"/>
      <c r="AQ346" s="745"/>
      <c r="AR346" s="745"/>
      <c r="AS346" s="745"/>
      <c r="AT346" s="745"/>
      <c r="AU346" s="745"/>
    </row>
    <row r="347" ht="30.75" customHeight="1" hidden="1"/>
    <row r="348" ht="30.75" customHeight="1" hidden="1"/>
    <row r="349" ht="30.75" customHeight="1" hidden="1"/>
    <row r="350" ht="30.75" customHeight="1" hidden="1"/>
    <row r="351" ht="30.75" customHeight="1" hidden="1"/>
    <row r="352" ht="30.75" customHeight="1" hidden="1"/>
    <row r="353" ht="30.75" customHeight="1" hidden="1"/>
    <row r="354" ht="30.75" customHeight="1" hidden="1"/>
    <row r="355" ht="30.75" customHeight="1" hidden="1"/>
    <row r="356" ht="30.75" customHeight="1" hidden="1"/>
    <row r="357" ht="30.75" customHeight="1" hidden="1"/>
    <row r="358" ht="30.75" customHeight="1" hidden="1"/>
    <row r="359" ht="30.75" customHeight="1" hidden="1"/>
    <row r="360" ht="30.75" customHeight="1" hidden="1"/>
    <row r="361" ht="30.75" customHeight="1" hidden="1"/>
    <row r="362" ht="30.75" customHeight="1" hidden="1"/>
    <row r="363" ht="30.75" customHeight="1" hidden="1"/>
    <row r="364" ht="30.75" customHeight="1" hidden="1"/>
    <row r="365" ht="30.75" customHeight="1" hidden="1"/>
    <row r="366" ht="30.75" customHeight="1" hidden="1"/>
    <row r="367" ht="30.75" customHeight="1" hidden="1"/>
    <row r="368" ht="30.75" customHeight="1" hidden="1"/>
    <row r="369" ht="30.75" customHeight="1" hidden="1"/>
    <row r="370" ht="30.75" customHeight="1" hidden="1"/>
    <row r="371" ht="30.75" customHeight="1" hidden="1"/>
    <row r="372" ht="30.75" customHeight="1" hidden="1"/>
    <row r="373" ht="30.75" customHeight="1" hidden="1"/>
    <row r="374" ht="30.75" customHeight="1" hidden="1"/>
    <row r="375" ht="30.75" customHeight="1" hidden="1"/>
    <row r="376" ht="30.75" customHeight="1" hidden="1"/>
    <row r="377" ht="30.75" customHeight="1" hidden="1"/>
    <row r="378" ht="30.75" customHeight="1" hidden="1"/>
    <row r="379" ht="30.75" customHeight="1" hidden="1"/>
    <row r="380" ht="30.75" customHeight="1" hidden="1"/>
    <row r="381" ht="30.75" customHeight="1" hidden="1"/>
    <row r="382" ht="30.75" customHeight="1" hidden="1"/>
    <row r="383" ht="30.75" customHeight="1" hidden="1"/>
    <row r="384" spans="1:249" s="52" customFormat="1" ht="23.25" customHeight="1" hidden="1">
      <c r="A384" s="517"/>
      <c r="B384" s="366"/>
      <c r="C384" s="494"/>
      <c r="D384" s="494"/>
      <c r="E384" s="494"/>
      <c r="F384" s="494"/>
      <c r="G384" s="494"/>
      <c r="H384" s="494"/>
      <c r="I384" s="494"/>
      <c r="J384" s="494"/>
      <c r="K384" s="494"/>
      <c r="L384" s="494"/>
      <c r="M384" s="494"/>
      <c r="N384" s="494"/>
      <c r="O384" s="494"/>
      <c r="P384" s="494"/>
      <c r="Q384" s="494"/>
      <c r="R384" s="494"/>
      <c r="S384" s="494"/>
      <c r="T384" s="494"/>
      <c r="U384" s="494"/>
      <c r="V384" s="494"/>
      <c r="W384" s="494"/>
      <c r="X384" s="494"/>
      <c r="Y384" s="494"/>
      <c r="Z384" s="494"/>
      <c r="AA384" s="494"/>
      <c r="AB384" s="494"/>
      <c r="AC384" s="494"/>
      <c r="AD384" s="494"/>
      <c r="AE384" s="494"/>
      <c r="AF384" s="494"/>
      <c r="AG384" s="494"/>
      <c r="AH384" s="494"/>
      <c r="AI384" s="494"/>
      <c r="AJ384" s="494"/>
      <c r="AK384" s="494"/>
      <c r="AL384" s="494"/>
      <c r="AM384" s="494"/>
      <c r="AN384" s="494"/>
      <c r="AO384" s="494"/>
      <c r="AP384" s="494"/>
      <c r="AQ384" s="494"/>
      <c r="AR384" s="494"/>
      <c r="AS384" s="494"/>
      <c r="AT384" s="494"/>
      <c r="AU384" s="494"/>
      <c r="AV384" s="494"/>
      <c r="AW384" s="494"/>
      <c r="AX384" s="494"/>
      <c r="AY384" s="494"/>
      <c r="AZ384" s="494"/>
      <c r="BA384" s="494"/>
      <c r="BB384" s="494"/>
      <c r="BC384" s="494"/>
      <c r="BD384" s="494"/>
      <c r="BE384" s="494"/>
      <c r="BF384" s="494"/>
      <c r="BG384" s="494"/>
      <c r="BH384" s="494"/>
      <c r="BI384" s="494"/>
      <c r="BJ384" s="494"/>
      <c r="BK384" s="494"/>
      <c r="BL384" s="494"/>
      <c r="BM384" s="494"/>
      <c r="BN384" s="494"/>
      <c r="BO384" s="494"/>
      <c r="BP384" s="494"/>
      <c r="BQ384" s="494"/>
      <c r="BR384" s="494"/>
      <c r="BS384" s="494"/>
      <c r="BT384" s="494"/>
      <c r="BU384" s="494"/>
      <c r="BV384" s="494"/>
      <c r="BW384" s="494"/>
      <c r="BX384" s="494"/>
      <c r="BY384" s="494"/>
      <c r="BZ384" s="494"/>
      <c r="CA384" s="494"/>
      <c r="CB384" s="494"/>
      <c r="CC384" s="494"/>
      <c r="CD384" s="494"/>
      <c r="CE384" s="494"/>
      <c r="CF384" s="494"/>
      <c r="CG384" s="494"/>
      <c r="CH384" s="494"/>
      <c r="CI384" s="494"/>
      <c r="CJ384" s="494"/>
      <c r="CK384" s="494"/>
      <c r="CL384" s="494"/>
      <c r="CM384" s="494"/>
      <c r="CN384" s="494"/>
      <c r="CO384" s="494"/>
      <c r="CP384" s="494"/>
      <c r="CQ384" s="494"/>
      <c r="CR384" s="494"/>
      <c r="CS384" s="494"/>
      <c r="CT384" s="494"/>
      <c r="CU384" s="494"/>
      <c r="CV384" s="494"/>
      <c r="CW384" s="494"/>
      <c r="CX384" s="494"/>
      <c r="CY384" s="494"/>
      <c r="CZ384" s="494"/>
      <c r="DA384" s="494"/>
      <c r="DB384" s="494"/>
      <c r="DC384" s="494"/>
      <c r="DD384" s="494"/>
      <c r="DE384" s="494"/>
      <c r="DF384" s="494"/>
      <c r="DG384" s="494"/>
      <c r="DH384" s="494"/>
      <c r="DI384" s="494"/>
      <c r="DJ384" s="494"/>
      <c r="DK384" s="494"/>
      <c r="DL384" s="494"/>
      <c r="DM384" s="494"/>
      <c r="DN384" s="494"/>
      <c r="DO384" s="494"/>
      <c r="DP384" s="494"/>
      <c r="DQ384" s="494"/>
      <c r="DR384" s="494"/>
      <c r="DS384" s="494"/>
      <c r="DT384" s="494"/>
      <c r="DU384" s="494"/>
      <c r="DV384" s="494"/>
      <c r="DW384" s="494"/>
      <c r="DX384" s="494"/>
      <c r="DY384" s="494"/>
      <c r="DZ384" s="494"/>
      <c r="EA384" s="494"/>
      <c r="EB384" s="494"/>
      <c r="EC384" s="494"/>
      <c r="ED384" s="494"/>
      <c r="EE384" s="494"/>
      <c r="EF384" s="494"/>
      <c r="EG384" s="494"/>
      <c r="EH384" s="494"/>
      <c r="EI384" s="494"/>
      <c r="EJ384" s="494"/>
      <c r="EK384" s="494"/>
      <c r="EL384" s="494"/>
      <c r="EM384" s="494"/>
      <c r="EN384" s="494"/>
      <c r="EO384" s="494"/>
      <c r="EP384" s="494"/>
      <c r="EQ384" s="494"/>
      <c r="ER384" s="494"/>
      <c r="ES384" s="494"/>
      <c r="ET384" s="494"/>
      <c r="EU384" s="494"/>
      <c r="EV384" s="494"/>
      <c r="EW384" s="494"/>
      <c r="EX384" s="494"/>
      <c r="EY384" s="494"/>
      <c r="EZ384" s="494"/>
      <c r="FA384" s="494"/>
      <c r="FB384" s="494"/>
      <c r="FC384" s="288"/>
      <c r="FD384" s="288"/>
      <c r="FE384" s="288"/>
      <c r="FF384" s="288"/>
      <c r="FG384" s="288"/>
      <c r="FH384" s="288"/>
      <c r="FI384" s="288"/>
      <c r="FJ384" s="288"/>
      <c r="FK384" s="288"/>
      <c r="FL384" s="288"/>
      <c r="FM384" s="288"/>
      <c r="FN384" s="288"/>
      <c r="FO384" s="288"/>
      <c r="FP384" s="288"/>
      <c r="FQ384" s="288"/>
      <c r="FR384" s="288"/>
      <c r="FS384" s="288"/>
      <c r="FT384" s="288"/>
      <c r="FU384" s="288"/>
      <c r="FV384" s="288"/>
      <c r="FW384" s="288"/>
      <c r="FX384" s="288"/>
      <c r="FY384" s="288"/>
      <c r="FZ384" s="288"/>
      <c r="GA384" s="288"/>
      <c r="GB384" s="288"/>
      <c r="GC384" s="288"/>
      <c r="GD384" s="288"/>
      <c r="GE384" s="494"/>
      <c r="GF384" s="494"/>
      <c r="GG384" s="494"/>
      <c r="GH384" s="494"/>
      <c r="GI384" s="494"/>
      <c r="GJ384" s="366"/>
      <c r="GL384" s="495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  <c r="ID384" s="21"/>
      <c r="IE384" s="21"/>
      <c r="IF384" s="21"/>
      <c r="IG384" s="21"/>
      <c r="IH384" s="21"/>
      <c r="II384" s="21"/>
      <c r="IJ384" s="21"/>
      <c r="IK384" s="21"/>
      <c r="IL384" s="21"/>
      <c r="IM384" s="21"/>
      <c r="IN384" s="21"/>
      <c r="IO384" s="21"/>
    </row>
    <row r="385" spans="1:249" s="52" customFormat="1" ht="23.25" customHeight="1" hidden="1">
      <c r="A385" s="517"/>
      <c r="B385" s="366"/>
      <c r="C385" s="494"/>
      <c r="D385" s="494"/>
      <c r="E385" s="494"/>
      <c r="F385" s="494"/>
      <c r="G385" s="494"/>
      <c r="H385" s="494"/>
      <c r="I385" s="494"/>
      <c r="J385" s="494"/>
      <c r="K385" s="494"/>
      <c r="L385" s="494"/>
      <c r="M385" s="494"/>
      <c r="N385" s="494"/>
      <c r="O385" s="494"/>
      <c r="P385" s="494"/>
      <c r="Q385" s="494"/>
      <c r="R385" s="494"/>
      <c r="S385" s="494"/>
      <c r="T385" s="494"/>
      <c r="U385" s="494"/>
      <c r="V385" s="494"/>
      <c r="W385" s="494"/>
      <c r="X385" s="494"/>
      <c r="Y385" s="494"/>
      <c r="Z385" s="494"/>
      <c r="AA385" s="494"/>
      <c r="AB385" s="494"/>
      <c r="AC385" s="494"/>
      <c r="AD385" s="494"/>
      <c r="AE385" s="494"/>
      <c r="AF385" s="494"/>
      <c r="AG385" s="494"/>
      <c r="AH385" s="494"/>
      <c r="AI385" s="494"/>
      <c r="AJ385" s="494"/>
      <c r="AK385" s="494"/>
      <c r="AL385" s="494"/>
      <c r="AM385" s="494"/>
      <c r="AN385" s="494"/>
      <c r="AO385" s="494"/>
      <c r="AP385" s="494"/>
      <c r="AQ385" s="494"/>
      <c r="AR385" s="494"/>
      <c r="AS385" s="494"/>
      <c r="AT385" s="494"/>
      <c r="AU385" s="494"/>
      <c r="AV385" s="494"/>
      <c r="AW385" s="494"/>
      <c r="AX385" s="494"/>
      <c r="AY385" s="494"/>
      <c r="AZ385" s="494"/>
      <c r="BA385" s="494"/>
      <c r="BB385" s="494"/>
      <c r="BC385" s="494"/>
      <c r="BD385" s="494"/>
      <c r="BE385" s="494"/>
      <c r="BF385" s="494"/>
      <c r="BG385" s="494"/>
      <c r="BH385" s="494"/>
      <c r="BI385" s="494"/>
      <c r="BJ385" s="494"/>
      <c r="BK385" s="494"/>
      <c r="BL385" s="494"/>
      <c r="BM385" s="494"/>
      <c r="BN385" s="494"/>
      <c r="BO385" s="494"/>
      <c r="BP385" s="494"/>
      <c r="BQ385" s="494"/>
      <c r="BR385" s="494"/>
      <c r="BS385" s="494"/>
      <c r="BT385" s="494"/>
      <c r="BU385" s="494"/>
      <c r="BV385" s="494"/>
      <c r="BW385" s="494"/>
      <c r="BX385" s="494"/>
      <c r="BY385" s="494"/>
      <c r="BZ385" s="494"/>
      <c r="CA385" s="494"/>
      <c r="CB385" s="494"/>
      <c r="CC385" s="494"/>
      <c r="CD385" s="494"/>
      <c r="CE385" s="494"/>
      <c r="CF385" s="494"/>
      <c r="CG385" s="494"/>
      <c r="CH385" s="494"/>
      <c r="CI385" s="494"/>
      <c r="CJ385" s="494"/>
      <c r="CK385" s="494"/>
      <c r="CL385" s="494"/>
      <c r="CM385" s="494"/>
      <c r="CN385" s="494"/>
      <c r="CO385" s="494"/>
      <c r="CP385" s="494"/>
      <c r="CQ385" s="494"/>
      <c r="CR385" s="494"/>
      <c r="CS385" s="494"/>
      <c r="CT385" s="494"/>
      <c r="CU385" s="494"/>
      <c r="CV385" s="494"/>
      <c r="CW385" s="494"/>
      <c r="CX385" s="494"/>
      <c r="CY385" s="494"/>
      <c r="CZ385" s="494"/>
      <c r="DA385" s="494"/>
      <c r="DB385" s="494"/>
      <c r="DC385" s="494"/>
      <c r="DD385" s="494"/>
      <c r="DE385" s="494"/>
      <c r="DF385" s="494"/>
      <c r="DG385" s="494"/>
      <c r="DH385" s="494"/>
      <c r="DI385" s="494"/>
      <c r="DJ385" s="494"/>
      <c r="DK385" s="494"/>
      <c r="DL385" s="494"/>
      <c r="DM385" s="494"/>
      <c r="DN385" s="494"/>
      <c r="DO385" s="494"/>
      <c r="DP385" s="494"/>
      <c r="DQ385" s="494"/>
      <c r="DR385" s="494"/>
      <c r="DS385" s="494"/>
      <c r="DT385" s="494"/>
      <c r="DU385" s="494"/>
      <c r="DV385" s="494"/>
      <c r="DW385" s="494"/>
      <c r="DX385" s="494"/>
      <c r="DY385" s="494"/>
      <c r="DZ385" s="494"/>
      <c r="EA385" s="494"/>
      <c r="EB385" s="494"/>
      <c r="EC385" s="494"/>
      <c r="ED385" s="494"/>
      <c r="EE385" s="494"/>
      <c r="EF385" s="494"/>
      <c r="EG385" s="494"/>
      <c r="EH385" s="494"/>
      <c r="EI385" s="494"/>
      <c r="EJ385" s="494"/>
      <c r="EK385" s="494"/>
      <c r="EL385" s="494"/>
      <c r="EM385" s="494"/>
      <c r="EN385" s="494"/>
      <c r="EO385" s="494"/>
      <c r="EP385" s="494"/>
      <c r="EQ385" s="494"/>
      <c r="ER385" s="494"/>
      <c r="ES385" s="494"/>
      <c r="ET385" s="494"/>
      <c r="EU385" s="494"/>
      <c r="EV385" s="494"/>
      <c r="EW385" s="494"/>
      <c r="EX385" s="494"/>
      <c r="EY385" s="494"/>
      <c r="EZ385" s="494"/>
      <c r="FA385" s="494"/>
      <c r="FB385" s="494"/>
      <c r="FC385" s="288"/>
      <c r="FD385" s="288"/>
      <c r="FE385" s="288"/>
      <c r="FF385" s="288"/>
      <c r="FG385" s="288"/>
      <c r="FH385" s="288"/>
      <c r="FI385" s="288"/>
      <c r="FJ385" s="288"/>
      <c r="FK385" s="288"/>
      <c r="FL385" s="288"/>
      <c r="FM385" s="288"/>
      <c r="FN385" s="288"/>
      <c r="FO385" s="288"/>
      <c r="FP385" s="288"/>
      <c r="FQ385" s="288"/>
      <c r="FR385" s="288"/>
      <c r="FS385" s="288"/>
      <c r="FT385" s="288"/>
      <c r="FU385" s="288"/>
      <c r="FV385" s="288"/>
      <c r="FW385" s="288"/>
      <c r="FX385" s="288"/>
      <c r="FY385" s="288"/>
      <c r="FZ385" s="288"/>
      <c r="GA385" s="288"/>
      <c r="GB385" s="288"/>
      <c r="GC385" s="288"/>
      <c r="GD385" s="288"/>
      <c r="GE385" s="494"/>
      <c r="GF385" s="494"/>
      <c r="GG385" s="494"/>
      <c r="GH385" s="494"/>
      <c r="GI385" s="494"/>
      <c r="GJ385" s="366"/>
      <c r="GL385" s="495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  <c r="ID385" s="21"/>
      <c r="IE385" s="21"/>
      <c r="IF385" s="21"/>
      <c r="IG385" s="21"/>
      <c r="IH385" s="21"/>
      <c r="II385" s="21"/>
      <c r="IJ385" s="21"/>
      <c r="IK385" s="21"/>
      <c r="IL385" s="21"/>
      <c r="IM385" s="21"/>
      <c r="IN385" s="21"/>
      <c r="IO385" s="21"/>
    </row>
    <row r="386" spans="1:249" s="52" customFormat="1" ht="23.25" customHeight="1" hidden="1">
      <c r="A386" s="517"/>
      <c r="B386" s="366"/>
      <c r="C386" s="494"/>
      <c r="D386" s="494"/>
      <c r="E386" s="494"/>
      <c r="F386" s="494"/>
      <c r="G386" s="494"/>
      <c r="H386" s="494"/>
      <c r="I386" s="494"/>
      <c r="J386" s="494"/>
      <c r="K386" s="494"/>
      <c r="L386" s="494"/>
      <c r="M386" s="494"/>
      <c r="N386" s="494"/>
      <c r="O386" s="494"/>
      <c r="P386" s="494"/>
      <c r="Q386" s="494"/>
      <c r="R386" s="494"/>
      <c r="S386" s="494"/>
      <c r="T386" s="494"/>
      <c r="U386" s="494"/>
      <c r="V386" s="494"/>
      <c r="W386" s="494"/>
      <c r="X386" s="494"/>
      <c r="Y386" s="494"/>
      <c r="Z386" s="494"/>
      <c r="AA386" s="494"/>
      <c r="AB386" s="494"/>
      <c r="AC386" s="494"/>
      <c r="AD386" s="494"/>
      <c r="AE386" s="494"/>
      <c r="AF386" s="494"/>
      <c r="AG386" s="494"/>
      <c r="AH386" s="494"/>
      <c r="AI386" s="494"/>
      <c r="AJ386" s="494"/>
      <c r="AK386" s="494"/>
      <c r="AL386" s="494"/>
      <c r="AM386" s="494"/>
      <c r="AN386" s="494"/>
      <c r="AO386" s="494"/>
      <c r="AP386" s="494"/>
      <c r="AQ386" s="494"/>
      <c r="AR386" s="494"/>
      <c r="AS386" s="494"/>
      <c r="AT386" s="494"/>
      <c r="AU386" s="494"/>
      <c r="AV386" s="494"/>
      <c r="AW386" s="494"/>
      <c r="AX386" s="494"/>
      <c r="AY386" s="494"/>
      <c r="AZ386" s="494"/>
      <c r="BA386" s="494"/>
      <c r="BB386" s="494"/>
      <c r="BC386" s="494"/>
      <c r="BD386" s="494"/>
      <c r="BE386" s="494"/>
      <c r="BF386" s="494"/>
      <c r="BG386" s="494"/>
      <c r="BH386" s="494"/>
      <c r="BI386" s="494"/>
      <c r="BJ386" s="494"/>
      <c r="BK386" s="494"/>
      <c r="BL386" s="494"/>
      <c r="BM386" s="494"/>
      <c r="BN386" s="494"/>
      <c r="BO386" s="494"/>
      <c r="BP386" s="494"/>
      <c r="BQ386" s="494"/>
      <c r="BR386" s="494"/>
      <c r="BS386" s="494"/>
      <c r="BT386" s="494"/>
      <c r="BU386" s="494"/>
      <c r="BV386" s="494"/>
      <c r="BW386" s="494"/>
      <c r="BX386" s="494"/>
      <c r="BY386" s="494"/>
      <c r="BZ386" s="494"/>
      <c r="CA386" s="494"/>
      <c r="CB386" s="494"/>
      <c r="CC386" s="494"/>
      <c r="CD386" s="494"/>
      <c r="CE386" s="494"/>
      <c r="CF386" s="494"/>
      <c r="CG386" s="494"/>
      <c r="CH386" s="494"/>
      <c r="CI386" s="494"/>
      <c r="CJ386" s="494"/>
      <c r="CK386" s="494"/>
      <c r="CL386" s="494"/>
      <c r="CM386" s="494"/>
      <c r="CN386" s="494"/>
      <c r="CO386" s="494"/>
      <c r="CP386" s="494"/>
      <c r="CQ386" s="494"/>
      <c r="CR386" s="494"/>
      <c r="CS386" s="494"/>
      <c r="CT386" s="494"/>
      <c r="CU386" s="494"/>
      <c r="CV386" s="494"/>
      <c r="CW386" s="494"/>
      <c r="CX386" s="494"/>
      <c r="CY386" s="494"/>
      <c r="CZ386" s="494"/>
      <c r="DA386" s="494"/>
      <c r="DB386" s="494"/>
      <c r="DC386" s="494"/>
      <c r="DD386" s="494"/>
      <c r="DE386" s="494"/>
      <c r="DF386" s="494"/>
      <c r="DG386" s="494"/>
      <c r="DH386" s="494"/>
      <c r="DI386" s="494"/>
      <c r="DJ386" s="494"/>
      <c r="DK386" s="494"/>
      <c r="DL386" s="494"/>
      <c r="DM386" s="494"/>
      <c r="DN386" s="494"/>
      <c r="DO386" s="494"/>
      <c r="DP386" s="494"/>
      <c r="DQ386" s="494"/>
      <c r="DR386" s="494"/>
      <c r="DS386" s="494"/>
      <c r="DT386" s="494"/>
      <c r="DU386" s="494"/>
      <c r="DV386" s="494"/>
      <c r="DW386" s="494"/>
      <c r="DX386" s="494"/>
      <c r="DY386" s="494"/>
      <c r="DZ386" s="494"/>
      <c r="EA386" s="494"/>
      <c r="EB386" s="494"/>
      <c r="EC386" s="494"/>
      <c r="ED386" s="494"/>
      <c r="EE386" s="494"/>
      <c r="EF386" s="494"/>
      <c r="EG386" s="494"/>
      <c r="EH386" s="494"/>
      <c r="EI386" s="494"/>
      <c r="EJ386" s="494"/>
      <c r="EK386" s="494"/>
      <c r="EL386" s="494"/>
      <c r="EM386" s="494"/>
      <c r="EN386" s="494"/>
      <c r="EO386" s="494"/>
      <c r="EP386" s="494"/>
      <c r="EQ386" s="494"/>
      <c r="ER386" s="494"/>
      <c r="ES386" s="494"/>
      <c r="ET386" s="494"/>
      <c r="EU386" s="494"/>
      <c r="EV386" s="494"/>
      <c r="EW386" s="494"/>
      <c r="EX386" s="494"/>
      <c r="EY386" s="494"/>
      <c r="EZ386" s="494"/>
      <c r="FA386" s="494"/>
      <c r="FB386" s="494"/>
      <c r="FC386" s="288"/>
      <c r="FD386" s="288"/>
      <c r="FE386" s="288"/>
      <c r="FF386" s="288"/>
      <c r="FG386" s="288"/>
      <c r="FH386" s="288"/>
      <c r="FI386" s="288"/>
      <c r="FJ386" s="288"/>
      <c r="FK386" s="288"/>
      <c r="FL386" s="288"/>
      <c r="FM386" s="288"/>
      <c r="FN386" s="288"/>
      <c r="FO386" s="288"/>
      <c r="FP386" s="288"/>
      <c r="FQ386" s="288"/>
      <c r="FR386" s="288"/>
      <c r="FS386" s="288"/>
      <c r="FT386" s="288"/>
      <c r="FU386" s="288"/>
      <c r="FV386" s="288"/>
      <c r="FW386" s="288"/>
      <c r="FX386" s="288"/>
      <c r="FY386" s="288"/>
      <c r="FZ386" s="288"/>
      <c r="GA386" s="288"/>
      <c r="GB386" s="288"/>
      <c r="GC386" s="288"/>
      <c r="GD386" s="288"/>
      <c r="GE386" s="494"/>
      <c r="GF386" s="494"/>
      <c r="GG386" s="494"/>
      <c r="GH386" s="494"/>
      <c r="GI386" s="494"/>
      <c r="GJ386" s="366"/>
      <c r="GL386" s="495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  <c r="ID386" s="21"/>
      <c r="IE386" s="21"/>
      <c r="IF386" s="21"/>
      <c r="IG386" s="21"/>
      <c r="IH386" s="21"/>
      <c r="II386" s="21"/>
      <c r="IJ386" s="21"/>
      <c r="IK386" s="21"/>
      <c r="IL386" s="21"/>
      <c r="IM386" s="21"/>
      <c r="IN386" s="21"/>
      <c r="IO386" s="21"/>
    </row>
    <row r="387" spans="1:249" s="52" customFormat="1" ht="23.25" customHeight="1" hidden="1">
      <c r="A387" s="517"/>
      <c r="B387" s="366"/>
      <c r="C387" s="494"/>
      <c r="D387" s="494"/>
      <c r="E387" s="494"/>
      <c r="F387" s="494"/>
      <c r="G387" s="494"/>
      <c r="H387" s="494"/>
      <c r="I387" s="494"/>
      <c r="J387" s="494"/>
      <c r="K387" s="494"/>
      <c r="L387" s="494"/>
      <c r="M387" s="494"/>
      <c r="N387" s="494"/>
      <c r="O387" s="494"/>
      <c r="P387" s="494"/>
      <c r="Q387" s="494"/>
      <c r="R387" s="494"/>
      <c r="S387" s="494"/>
      <c r="T387" s="494"/>
      <c r="U387" s="494"/>
      <c r="V387" s="494"/>
      <c r="W387" s="494"/>
      <c r="X387" s="494"/>
      <c r="Y387" s="494"/>
      <c r="Z387" s="494"/>
      <c r="AA387" s="494"/>
      <c r="AB387" s="494"/>
      <c r="AC387" s="494"/>
      <c r="AD387" s="494"/>
      <c r="AE387" s="494"/>
      <c r="AF387" s="494"/>
      <c r="AG387" s="494"/>
      <c r="AH387" s="494"/>
      <c r="AI387" s="494"/>
      <c r="AJ387" s="494"/>
      <c r="AK387" s="494"/>
      <c r="AL387" s="494"/>
      <c r="AM387" s="494"/>
      <c r="AN387" s="494"/>
      <c r="AO387" s="494"/>
      <c r="AP387" s="494"/>
      <c r="AQ387" s="494"/>
      <c r="AR387" s="494"/>
      <c r="AS387" s="494"/>
      <c r="AT387" s="494"/>
      <c r="AU387" s="494"/>
      <c r="AV387" s="494"/>
      <c r="AW387" s="494"/>
      <c r="AX387" s="494"/>
      <c r="AY387" s="494"/>
      <c r="AZ387" s="494"/>
      <c r="BA387" s="494"/>
      <c r="BB387" s="494"/>
      <c r="BC387" s="494"/>
      <c r="BD387" s="494"/>
      <c r="BE387" s="494"/>
      <c r="BF387" s="494"/>
      <c r="BG387" s="494"/>
      <c r="BH387" s="494"/>
      <c r="BI387" s="494"/>
      <c r="BJ387" s="494"/>
      <c r="BK387" s="494"/>
      <c r="BL387" s="494"/>
      <c r="BM387" s="494"/>
      <c r="BN387" s="494"/>
      <c r="BO387" s="494"/>
      <c r="BP387" s="494"/>
      <c r="BQ387" s="494"/>
      <c r="BR387" s="494"/>
      <c r="BS387" s="494"/>
      <c r="BT387" s="494"/>
      <c r="BU387" s="494"/>
      <c r="BV387" s="494"/>
      <c r="BW387" s="494"/>
      <c r="BX387" s="494"/>
      <c r="BY387" s="494"/>
      <c r="BZ387" s="494"/>
      <c r="CA387" s="494"/>
      <c r="CB387" s="494"/>
      <c r="CC387" s="494"/>
      <c r="CD387" s="494"/>
      <c r="CE387" s="494"/>
      <c r="CF387" s="494"/>
      <c r="CG387" s="494"/>
      <c r="CH387" s="494"/>
      <c r="CI387" s="494"/>
      <c r="CJ387" s="494"/>
      <c r="CK387" s="494"/>
      <c r="CL387" s="494"/>
      <c r="CM387" s="494"/>
      <c r="CN387" s="494"/>
      <c r="CO387" s="494"/>
      <c r="CP387" s="494"/>
      <c r="CQ387" s="494"/>
      <c r="CR387" s="494"/>
      <c r="CS387" s="494"/>
      <c r="CT387" s="494"/>
      <c r="CU387" s="494"/>
      <c r="CV387" s="494"/>
      <c r="CW387" s="494"/>
      <c r="CX387" s="494"/>
      <c r="CY387" s="494"/>
      <c r="CZ387" s="494"/>
      <c r="DA387" s="494"/>
      <c r="DB387" s="494"/>
      <c r="DC387" s="494"/>
      <c r="DD387" s="494"/>
      <c r="DE387" s="494"/>
      <c r="DF387" s="494"/>
      <c r="DG387" s="494"/>
      <c r="DH387" s="494"/>
      <c r="DI387" s="494"/>
      <c r="DJ387" s="494"/>
      <c r="DK387" s="494"/>
      <c r="DL387" s="494"/>
      <c r="DM387" s="494"/>
      <c r="DN387" s="494"/>
      <c r="DO387" s="494"/>
      <c r="DP387" s="494"/>
      <c r="DQ387" s="494"/>
      <c r="DR387" s="494"/>
      <c r="DS387" s="494"/>
      <c r="DT387" s="494"/>
      <c r="DU387" s="494"/>
      <c r="DV387" s="494"/>
      <c r="DW387" s="494"/>
      <c r="DX387" s="494"/>
      <c r="DY387" s="494"/>
      <c r="DZ387" s="494"/>
      <c r="EA387" s="494"/>
      <c r="EB387" s="494"/>
      <c r="EC387" s="494"/>
      <c r="ED387" s="494"/>
      <c r="EE387" s="494"/>
      <c r="EF387" s="494"/>
      <c r="EG387" s="494"/>
      <c r="EH387" s="494"/>
      <c r="EI387" s="494"/>
      <c r="EJ387" s="494"/>
      <c r="EK387" s="494"/>
      <c r="EL387" s="494"/>
      <c r="EM387" s="494"/>
      <c r="EN387" s="494"/>
      <c r="EO387" s="494"/>
      <c r="EP387" s="494"/>
      <c r="EQ387" s="494"/>
      <c r="ER387" s="494"/>
      <c r="ES387" s="494"/>
      <c r="ET387" s="494"/>
      <c r="EU387" s="494"/>
      <c r="EV387" s="494"/>
      <c r="EW387" s="494"/>
      <c r="EX387" s="494"/>
      <c r="EY387" s="494"/>
      <c r="EZ387" s="494"/>
      <c r="FA387" s="494"/>
      <c r="FB387" s="494"/>
      <c r="FC387" s="288"/>
      <c r="FD387" s="288"/>
      <c r="FE387" s="288"/>
      <c r="FF387" s="288"/>
      <c r="FG387" s="288"/>
      <c r="FH387" s="288"/>
      <c r="FI387" s="288"/>
      <c r="FJ387" s="288"/>
      <c r="FK387" s="288"/>
      <c r="FL387" s="288"/>
      <c r="FM387" s="288"/>
      <c r="FN387" s="288"/>
      <c r="FO387" s="288"/>
      <c r="FP387" s="288"/>
      <c r="FQ387" s="288"/>
      <c r="FR387" s="288"/>
      <c r="FS387" s="288"/>
      <c r="FT387" s="288"/>
      <c r="FU387" s="288"/>
      <c r="FV387" s="288"/>
      <c r="FW387" s="288"/>
      <c r="FX387" s="288"/>
      <c r="FY387" s="288"/>
      <c r="FZ387" s="288"/>
      <c r="GA387" s="288"/>
      <c r="GB387" s="288"/>
      <c r="GC387" s="288"/>
      <c r="GD387" s="288"/>
      <c r="GE387" s="494"/>
      <c r="GF387" s="494"/>
      <c r="GG387" s="494"/>
      <c r="GH387" s="494"/>
      <c r="GI387" s="494"/>
      <c r="GJ387" s="366"/>
      <c r="GL387" s="495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21"/>
      <c r="IH387" s="21"/>
      <c r="II387" s="21"/>
      <c r="IJ387" s="21"/>
      <c r="IK387" s="21"/>
      <c r="IL387" s="21"/>
      <c r="IM387" s="21"/>
      <c r="IN387" s="21"/>
      <c r="IO387" s="21"/>
    </row>
    <row r="388" spans="1:249" s="52" customFormat="1" ht="23.25" customHeight="1" hidden="1">
      <c r="A388" s="517"/>
      <c r="B388" s="366"/>
      <c r="C388" s="494"/>
      <c r="D388" s="494"/>
      <c r="E388" s="494"/>
      <c r="F388" s="494"/>
      <c r="G388" s="494"/>
      <c r="H388" s="494"/>
      <c r="I388" s="494"/>
      <c r="J388" s="494"/>
      <c r="K388" s="494"/>
      <c r="L388" s="494"/>
      <c r="M388" s="494"/>
      <c r="N388" s="494"/>
      <c r="O388" s="494"/>
      <c r="P388" s="494"/>
      <c r="Q388" s="494"/>
      <c r="R388" s="494"/>
      <c r="S388" s="494"/>
      <c r="T388" s="494"/>
      <c r="U388" s="494"/>
      <c r="V388" s="494"/>
      <c r="W388" s="494"/>
      <c r="X388" s="494"/>
      <c r="Y388" s="494"/>
      <c r="Z388" s="494"/>
      <c r="AA388" s="494"/>
      <c r="AB388" s="494"/>
      <c r="AC388" s="494"/>
      <c r="AD388" s="494"/>
      <c r="AE388" s="494"/>
      <c r="AF388" s="494"/>
      <c r="AG388" s="494"/>
      <c r="AH388" s="494"/>
      <c r="AI388" s="494"/>
      <c r="AJ388" s="494"/>
      <c r="AK388" s="494"/>
      <c r="AL388" s="494"/>
      <c r="AM388" s="494"/>
      <c r="AN388" s="494"/>
      <c r="AO388" s="494"/>
      <c r="AP388" s="494"/>
      <c r="AQ388" s="494"/>
      <c r="AR388" s="494"/>
      <c r="AS388" s="494"/>
      <c r="AT388" s="494"/>
      <c r="AU388" s="494"/>
      <c r="AV388" s="494"/>
      <c r="AW388" s="494"/>
      <c r="AX388" s="494"/>
      <c r="AY388" s="494"/>
      <c r="AZ388" s="494"/>
      <c r="BA388" s="494"/>
      <c r="BB388" s="494"/>
      <c r="BC388" s="494"/>
      <c r="BD388" s="494"/>
      <c r="BE388" s="494"/>
      <c r="BF388" s="494"/>
      <c r="BG388" s="494"/>
      <c r="BH388" s="494"/>
      <c r="BI388" s="494"/>
      <c r="BJ388" s="494"/>
      <c r="BK388" s="494"/>
      <c r="BL388" s="494"/>
      <c r="BM388" s="494"/>
      <c r="BN388" s="494"/>
      <c r="BO388" s="494"/>
      <c r="BP388" s="494"/>
      <c r="BQ388" s="494"/>
      <c r="BR388" s="494"/>
      <c r="BS388" s="494"/>
      <c r="BT388" s="494"/>
      <c r="BU388" s="494"/>
      <c r="BV388" s="494"/>
      <c r="BW388" s="494"/>
      <c r="BX388" s="494"/>
      <c r="BY388" s="494"/>
      <c r="BZ388" s="494"/>
      <c r="CA388" s="494"/>
      <c r="CB388" s="494"/>
      <c r="CC388" s="494"/>
      <c r="CD388" s="494"/>
      <c r="CE388" s="494"/>
      <c r="CF388" s="494"/>
      <c r="CG388" s="494"/>
      <c r="CH388" s="494"/>
      <c r="CI388" s="494"/>
      <c r="CJ388" s="494"/>
      <c r="CK388" s="494"/>
      <c r="CL388" s="494"/>
      <c r="CM388" s="494"/>
      <c r="CN388" s="494"/>
      <c r="CO388" s="494"/>
      <c r="CP388" s="494"/>
      <c r="CQ388" s="494"/>
      <c r="CR388" s="494"/>
      <c r="CS388" s="494"/>
      <c r="CT388" s="494"/>
      <c r="CU388" s="494"/>
      <c r="CV388" s="494"/>
      <c r="CW388" s="494"/>
      <c r="CX388" s="494"/>
      <c r="CY388" s="494"/>
      <c r="CZ388" s="494"/>
      <c r="DA388" s="494"/>
      <c r="DB388" s="494"/>
      <c r="DC388" s="494"/>
      <c r="DD388" s="494"/>
      <c r="DE388" s="494"/>
      <c r="DF388" s="494"/>
      <c r="DG388" s="494"/>
      <c r="DH388" s="494"/>
      <c r="DI388" s="494"/>
      <c r="DJ388" s="494"/>
      <c r="DK388" s="494"/>
      <c r="DL388" s="494"/>
      <c r="DM388" s="494"/>
      <c r="DN388" s="494"/>
      <c r="DO388" s="494"/>
      <c r="DP388" s="494"/>
      <c r="DQ388" s="494"/>
      <c r="DR388" s="494"/>
      <c r="DS388" s="494"/>
      <c r="DT388" s="494"/>
      <c r="DU388" s="494"/>
      <c r="DV388" s="494"/>
      <c r="DW388" s="494"/>
      <c r="DX388" s="494"/>
      <c r="DY388" s="494"/>
      <c r="DZ388" s="494"/>
      <c r="EA388" s="494"/>
      <c r="EB388" s="494"/>
      <c r="EC388" s="494"/>
      <c r="ED388" s="494"/>
      <c r="EE388" s="494"/>
      <c r="EF388" s="494"/>
      <c r="EG388" s="494"/>
      <c r="EH388" s="494"/>
      <c r="EI388" s="494"/>
      <c r="EJ388" s="494"/>
      <c r="EK388" s="494"/>
      <c r="EL388" s="494"/>
      <c r="EM388" s="494"/>
      <c r="EN388" s="494"/>
      <c r="EO388" s="494"/>
      <c r="EP388" s="494"/>
      <c r="EQ388" s="494"/>
      <c r="ER388" s="494"/>
      <c r="ES388" s="494"/>
      <c r="ET388" s="494"/>
      <c r="EU388" s="494"/>
      <c r="EV388" s="494"/>
      <c r="EW388" s="494"/>
      <c r="EX388" s="494"/>
      <c r="EY388" s="494"/>
      <c r="EZ388" s="494"/>
      <c r="FA388" s="494"/>
      <c r="FB388" s="494"/>
      <c r="FC388" s="288"/>
      <c r="FD388" s="288"/>
      <c r="FE388" s="288"/>
      <c r="FF388" s="288"/>
      <c r="FG388" s="288"/>
      <c r="FH388" s="288"/>
      <c r="FI388" s="288"/>
      <c r="FJ388" s="288"/>
      <c r="FK388" s="288"/>
      <c r="FL388" s="288"/>
      <c r="FM388" s="288"/>
      <c r="FN388" s="288"/>
      <c r="FO388" s="288"/>
      <c r="FP388" s="288"/>
      <c r="FQ388" s="288"/>
      <c r="FR388" s="288"/>
      <c r="FS388" s="288"/>
      <c r="FT388" s="288"/>
      <c r="FU388" s="288"/>
      <c r="FV388" s="288"/>
      <c r="FW388" s="288"/>
      <c r="FX388" s="288"/>
      <c r="FY388" s="288"/>
      <c r="FZ388" s="288"/>
      <c r="GA388" s="288"/>
      <c r="GB388" s="288"/>
      <c r="GC388" s="288"/>
      <c r="GD388" s="288"/>
      <c r="GE388" s="494"/>
      <c r="GF388" s="494"/>
      <c r="GG388" s="494"/>
      <c r="GH388" s="494"/>
      <c r="GI388" s="494"/>
      <c r="GJ388" s="366"/>
      <c r="GL388" s="495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21"/>
      <c r="IH388" s="21"/>
      <c r="II388" s="21"/>
      <c r="IJ388" s="21"/>
      <c r="IK388" s="21"/>
      <c r="IL388" s="21"/>
      <c r="IM388" s="21"/>
      <c r="IN388" s="21"/>
      <c r="IO388" s="21"/>
    </row>
    <row r="389" spans="1:249" s="52" customFormat="1" ht="23.25" customHeight="1" hidden="1">
      <c r="A389" s="517"/>
      <c r="B389" s="366"/>
      <c r="C389" s="494"/>
      <c r="D389" s="494"/>
      <c r="E389" s="494"/>
      <c r="F389" s="494"/>
      <c r="G389" s="494"/>
      <c r="H389" s="494"/>
      <c r="I389" s="494"/>
      <c r="J389" s="494"/>
      <c r="K389" s="494"/>
      <c r="L389" s="494"/>
      <c r="M389" s="494"/>
      <c r="N389" s="494"/>
      <c r="O389" s="494"/>
      <c r="P389" s="494"/>
      <c r="Q389" s="494"/>
      <c r="R389" s="494"/>
      <c r="S389" s="494"/>
      <c r="T389" s="494"/>
      <c r="U389" s="494"/>
      <c r="V389" s="494"/>
      <c r="W389" s="494"/>
      <c r="X389" s="494"/>
      <c r="Y389" s="494"/>
      <c r="Z389" s="494"/>
      <c r="AA389" s="494"/>
      <c r="AB389" s="494"/>
      <c r="AC389" s="494"/>
      <c r="AD389" s="494"/>
      <c r="AE389" s="494"/>
      <c r="AF389" s="494"/>
      <c r="AG389" s="494"/>
      <c r="AH389" s="494"/>
      <c r="AI389" s="494"/>
      <c r="AJ389" s="494"/>
      <c r="AK389" s="494"/>
      <c r="AL389" s="494"/>
      <c r="AM389" s="494"/>
      <c r="AN389" s="494"/>
      <c r="AO389" s="494"/>
      <c r="AP389" s="494"/>
      <c r="AQ389" s="494"/>
      <c r="AR389" s="494"/>
      <c r="AS389" s="494"/>
      <c r="AT389" s="494"/>
      <c r="AU389" s="494"/>
      <c r="AV389" s="494"/>
      <c r="AW389" s="494"/>
      <c r="AX389" s="494"/>
      <c r="AY389" s="494"/>
      <c r="AZ389" s="494"/>
      <c r="BA389" s="494"/>
      <c r="BB389" s="494"/>
      <c r="BC389" s="494"/>
      <c r="BD389" s="494"/>
      <c r="BE389" s="494"/>
      <c r="BF389" s="494"/>
      <c r="BG389" s="494"/>
      <c r="BH389" s="494"/>
      <c r="BI389" s="494"/>
      <c r="BJ389" s="494"/>
      <c r="BK389" s="494"/>
      <c r="BL389" s="494"/>
      <c r="BM389" s="494"/>
      <c r="BN389" s="494"/>
      <c r="BO389" s="494"/>
      <c r="BP389" s="494"/>
      <c r="BQ389" s="494"/>
      <c r="BR389" s="494"/>
      <c r="BS389" s="494"/>
      <c r="BT389" s="494"/>
      <c r="BU389" s="494"/>
      <c r="BV389" s="494"/>
      <c r="BW389" s="494"/>
      <c r="BX389" s="494"/>
      <c r="BY389" s="494"/>
      <c r="BZ389" s="494"/>
      <c r="CA389" s="494"/>
      <c r="CB389" s="494"/>
      <c r="CC389" s="494"/>
      <c r="CD389" s="494"/>
      <c r="CE389" s="494"/>
      <c r="CF389" s="494"/>
      <c r="CG389" s="494"/>
      <c r="CH389" s="494"/>
      <c r="CI389" s="494"/>
      <c r="CJ389" s="494"/>
      <c r="CK389" s="494"/>
      <c r="CL389" s="494"/>
      <c r="CM389" s="494"/>
      <c r="CN389" s="494"/>
      <c r="CO389" s="494"/>
      <c r="CP389" s="494"/>
      <c r="CQ389" s="494"/>
      <c r="CR389" s="494"/>
      <c r="CS389" s="494"/>
      <c r="CT389" s="494"/>
      <c r="CU389" s="494"/>
      <c r="CV389" s="494"/>
      <c r="CW389" s="494"/>
      <c r="CX389" s="494"/>
      <c r="CY389" s="494"/>
      <c r="CZ389" s="494"/>
      <c r="DA389" s="494"/>
      <c r="DB389" s="494"/>
      <c r="DC389" s="494"/>
      <c r="DD389" s="494"/>
      <c r="DE389" s="494"/>
      <c r="DF389" s="494"/>
      <c r="DG389" s="494"/>
      <c r="DH389" s="494"/>
      <c r="DI389" s="494"/>
      <c r="DJ389" s="494"/>
      <c r="DK389" s="494"/>
      <c r="DL389" s="494"/>
      <c r="DM389" s="494"/>
      <c r="DN389" s="494"/>
      <c r="DO389" s="494"/>
      <c r="DP389" s="494"/>
      <c r="DQ389" s="494"/>
      <c r="DR389" s="494"/>
      <c r="DS389" s="494"/>
      <c r="DT389" s="494"/>
      <c r="DU389" s="494"/>
      <c r="DV389" s="494"/>
      <c r="DW389" s="494"/>
      <c r="DX389" s="494"/>
      <c r="DY389" s="494"/>
      <c r="DZ389" s="494"/>
      <c r="EA389" s="494"/>
      <c r="EB389" s="494"/>
      <c r="EC389" s="494"/>
      <c r="ED389" s="494"/>
      <c r="EE389" s="494"/>
      <c r="EF389" s="494"/>
      <c r="EG389" s="494"/>
      <c r="EH389" s="494"/>
      <c r="EI389" s="494"/>
      <c r="EJ389" s="494"/>
      <c r="EK389" s="494"/>
      <c r="EL389" s="494"/>
      <c r="EM389" s="494"/>
      <c r="EN389" s="494"/>
      <c r="EO389" s="494"/>
      <c r="EP389" s="494"/>
      <c r="EQ389" s="494"/>
      <c r="ER389" s="494"/>
      <c r="ES389" s="494"/>
      <c r="ET389" s="494"/>
      <c r="EU389" s="494"/>
      <c r="EV389" s="494"/>
      <c r="EW389" s="494"/>
      <c r="EX389" s="494"/>
      <c r="EY389" s="494"/>
      <c r="EZ389" s="494"/>
      <c r="FA389" s="494"/>
      <c r="FB389" s="494"/>
      <c r="FC389" s="288"/>
      <c r="FD389" s="288"/>
      <c r="FE389" s="288"/>
      <c r="FF389" s="288"/>
      <c r="FG389" s="288"/>
      <c r="FH389" s="288"/>
      <c r="FI389" s="288"/>
      <c r="FJ389" s="288"/>
      <c r="FK389" s="288"/>
      <c r="FL389" s="288"/>
      <c r="FM389" s="288"/>
      <c r="FN389" s="288"/>
      <c r="FO389" s="288"/>
      <c r="FP389" s="288"/>
      <c r="FQ389" s="288"/>
      <c r="FR389" s="288"/>
      <c r="FS389" s="288"/>
      <c r="FT389" s="288"/>
      <c r="FU389" s="288"/>
      <c r="FV389" s="288"/>
      <c r="FW389" s="288"/>
      <c r="FX389" s="288"/>
      <c r="FY389" s="288"/>
      <c r="FZ389" s="288"/>
      <c r="GA389" s="288"/>
      <c r="GB389" s="288"/>
      <c r="GC389" s="288"/>
      <c r="GD389" s="288"/>
      <c r="GE389" s="494"/>
      <c r="GF389" s="494"/>
      <c r="GG389" s="494"/>
      <c r="GH389" s="494"/>
      <c r="GI389" s="494"/>
      <c r="GJ389" s="366"/>
      <c r="GL389" s="495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21"/>
      <c r="IH389" s="21"/>
      <c r="II389" s="21"/>
      <c r="IJ389" s="21"/>
      <c r="IK389" s="21"/>
      <c r="IL389" s="21"/>
      <c r="IM389" s="21"/>
      <c r="IN389" s="21"/>
      <c r="IO389" s="21"/>
    </row>
    <row r="390" spans="1:249" s="52" customFormat="1" ht="23.25" customHeight="1" hidden="1">
      <c r="A390" s="517"/>
      <c r="B390" s="366"/>
      <c r="C390" s="494"/>
      <c r="D390" s="494"/>
      <c r="E390" s="494"/>
      <c r="F390" s="494"/>
      <c r="G390" s="494"/>
      <c r="H390" s="494"/>
      <c r="I390" s="494"/>
      <c r="J390" s="494"/>
      <c r="K390" s="494"/>
      <c r="L390" s="494"/>
      <c r="M390" s="494"/>
      <c r="N390" s="494"/>
      <c r="O390" s="494"/>
      <c r="P390" s="494"/>
      <c r="Q390" s="494"/>
      <c r="R390" s="494"/>
      <c r="S390" s="494"/>
      <c r="T390" s="494"/>
      <c r="U390" s="494"/>
      <c r="V390" s="494"/>
      <c r="W390" s="494"/>
      <c r="X390" s="494"/>
      <c r="Y390" s="494"/>
      <c r="Z390" s="494"/>
      <c r="AA390" s="494"/>
      <c r="AB390" s="494"/>
      <c r="AC390" s="494"/>
      <c r="AD390" s="494"/>
      <c r="AE390" s="494"/>
      <c r="AF390" s="494"/>
      <c r="AG390" s="494"/>
      <c r="AH390" s="494"/>
      <c r="AI390" s="494"/>
      <c r="AJ390" s="494"/>
      <c r="AK390" s="494"/>
      <c r="AL390" s="494"/>
      <c r="AM390" s="494"/>
      <c r="AN390" s="494"/>
      <c r="AO390" s="494"/>
      <c r="AP390" s="494"/>
      <c r="AQ390" s="494"/>
      <c r="AR390" s="494"/>
      <c r="AS390" s="494"/>
      <c r="AT390" s="494"/>
      <c r="AU390" s="494"/>
      <c r="AV390" s="494"/>
      <c r="AW390" s="494"/>
      <c r="AX390" s="494"/>
      <c r="AY390" s="494"/>
      <c r="AZ390" s="494"/>
      <c r="BA390" s="494"/>
      <c r="BB390" s="494"/>
      <c r="BC390" s="494"/>
      <c r="BD390" s="494"/>
      <c r="BE390" s="494"/>
      <c r="BF390" s="494"/>
      <c r="BG390" s="494"/>
      <c r="BH390" s="494"/>
      <c r="BI390" s="494"/>
      <c r="BJ390" s="494"/>
      <c r="BK390" s="494"/>
      <c r="BL390" s="494"/>
      <c r="BM390" s="494"/>
      <c r="BN390" s="494"/>
      <c r="BO390" s="494"/>
      <c r="BP390" s="494"/>
      <c r="BQ390" s="494"/>
      <c r="BR390" s="494"/>
      <c r="BS390" s="494"/>
      <c r="BT390" s="494"/>
      <c r="BU390" s="494"/>
      <c r="BV390" s="494"/>
      <c r="BW390" s="494"/>
      <c r="BX390" s="494"/>
      <c r="BY390" s="494"/>
      <c r="BZ390" s="494"/>
      <c r="CA390" s="494"/>
      <c r="CB390" s="494"/>
      <c r="CC390" s="494"/>
      <c r="CD390" s="494"/>
      <c r="CE390" s="494"/>
      <c r="CF390" s="494"/>
      <c r="CG390" s="494"/>
      <c r="CH390" s="494"/>
      <c r="CI390" s="494"/>
      <c r="CJ390" s="494"/>
      <c r="CK390" s="494"/>
      <c r="CL390" s="494"/>
      <c r="CM390" s="494"/>
      <c r="CN390" s="494"/>
      <c r="CO390" s="494"/>
      <c r="CP390" s="494"/>
      <c r="CQ390" s="494"/>
      <c r="CR390" s="494"/>
      <c r="CS390" s="494"/>
      <c r="CT390" s="494"/>
      <c r="CU390" s="494"/>
      <c r="CV390" s="494"/>
      <c r="CW390" s="494"/>
      <c r="CX390" s="494"/>
      <c r="CY390" s="494"/>
      <c r="CZ390" s="494"/>
      <c r="DA390" s="494"/>
      <c r="DB390" s="494"/>
      <c r="DC390" s="494"/>
      <c r="DD390" s="494"/>
      <c r="DE390" s="494"/>
      <c r="DF390" s="494"/>
      <c r="DG390" s="494"/>
      <c r="DH390" s="494"/>
      <c r="DI390" s="494"/>
      <c r="DJ390" s="494"/>
      <c r="DK390" s="494"/>
      <c r="DL390" s="494"/>
      <c r="DM390" s="494"/>
      <c r="DN390" s="494"/>
      <c r="DO390" s="494"/>
      <c r="DP390" s="494"/>
      <c r="DQ390" s="494"/>
      <c r="DR390" s="494"/>
      <c r="DS390" s="494"/>
      <c r="DT390" s="494"/>
      <c r="DU390" s="494"/>
      <c r="DV390" s="494"/>
      <c r="DW390" s="494"/>
      <c r="DX390" s="494"/>
      <c r="DY390" s="494"/>
      <c r="DZ390" s="494"/>
      <c r="EA390" s="494"/>
      <c r="EB390" s="494"/>
      <c r="EC390" s="494"/>
      <c r="ED390" s="494"/>
      <c r="EE390" s="494"/>
      <c r="EF390" s="494"/>
      <c r="EG390" s="494"/>
      <c r="EH390" s="494"/>
      <c r="EI390" s="494"/>
      <c r="EJ390" s="494"/>
      <c r="EK390" s="494"/>
      <c r="EL390" s="494"/>
      <c r="EM390" s="494"/>
      <c r="EN390" s="494"/>
      <c r="EO390" s="494"/>
      <c r="EP390" s="494"/>
      <c r="EQ390" s="494"/>
      <c r="ER390" s="494"/>
      <c r="ES390" s="494"/>
      <c r="ET390" s="494"/>
      <c r="EU390" s="494"/>
      <c r="EV390" s="494"/>
      <c r="EW390" s="494"/>
      <c r="EX390" s="494"/>
      <c r="EY390" s="494"/>
      <c r="EZ390" s="494"/>
      <c r="FA390" s="494"/>
      <c r="FB390" s="494"/>
      <c r="FC390" s="288"/>
      <c r="FD390" s="288"/>
      <c r="FE390" s="288"/>
      <c r="FF390" s="288"/>
      <c r="FG390" s="288"/>
      <c r="FH390" s="288"/>
      <c r="FI390" s="288"/>
      <c r="FJ390" s="288"/>
      <c r="FK390" s="288"/>
      <c r="FL390" s="288"/>
      <c r="FM390" s="288"/>
      <c r="FN390" s="288"/>
      <c r="FO390" s="288"/>
      <c r="FP390" s="288"/>
      <c r="FQ390" s="288"/>
      <c r="FR390" s="288"/>
      <c r="FS390" s="288"/>
      <c r="FT390" s="288"/>
      <c r="FU390" s="288"/>
      <c r="FV390" s="288"/>
      <c r="FW390" s="288"/>
      <c r="FX390" s="288"/>
      <c r="FY390" s="288"/>
      <c r="FZ390" s="288"/>
      <c r="GA390" s="288"/>
      <c r="GB390" s="288"/>
      <c r="GC390" s="288"/>
      <c r="GD390" s="288"/>
      <c r="GE390" s="494"/>
      <c r="GF390" s="494"/>
      <c r="GG390" s="494"/>
      <c r="GH390" s="494"/>
      <c r="GI390" s="494"/>
      <c r="GJ390" s="366"/>
      <c r="GL390" s="495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21"/>
      <c r="IH390" s="21"/>
      <c r="II390" s="21"/>
      <c r="IJ390" s="21"/>
      <c r="IK390" s="21"/>
      <c r="IL390" s="21"/>
      <c r="IM390" s="21"/>
      <c r="IN390" s="21"/>
      <c r="IO390" s="21"/>
    </row>
    <row r="391" spans="1:249" s="52" customFormat="1" ht="23.25" customHeight="1" hidden="1">
      <c r="A391" s="517"/>
      <c r="B391" s="366"/>
      <c r="C391" s="494"/>
      <c r="D391" s="494"/>
      <c r="E391" s="494"/>
      <c r="F391" s="494"/>
      <c r="G391" s="494"/>
      <c r="H391" s="494"/>
      <c r="I391" s="494"/>
      <c r="J391" s="494"/>
      <c r="K391" s="494"/>
      <c r="L391" s="494"/>
      <c r="M391" s="494"/>
      <c r="N391" s="494"/>
      <c r="O391" s="494"/>
      <c r="P391" s="494"/>
      <c r="Q391" s="494"/>
      <c r="R391" s="494"/>
      <c r="S391" s="494"/>
      <c r="T391" s="494"/>
      <c r="U391" s="494"/>
      <c r="V391" s="494"/>
      <c r="W391" s="494"/>
      <c r="X391" s="494"/>
      <c r="Y391" s="494"/>
      <c r="Z391" s="494"/>
      <c r="AA391" s="494"/>
      <c r="AB391" s="494"/>
      <c r="AC391" s="494"/>
      <c r="AD391" s="494"/>
      <c r="AE391" s="494"/>
      <c r="AF391" s="494"/>
      <c r="AG391" s="494"/>
      <c r="AH391" s="494"/>
      <c r="AI391" s="494"/>
      <c r="AJ391" s="494"/>
      <c r="AK391" s="494"/>
      <c r="AL391" s="494"/>
      <c r="AM391" s="494"/>
      <c r="AN391" s="494"/>
      <c r="AO391" s="494"/>
      <c r="AP391" s="494"/>
      <c r="AQ391" s="494"/>
      <c r="AR391" s="494"/>
      <c r="AS391" s="494"/>
      <c r="AT391" s="494"/>
      <c r="AU391" s="494"/>
      <c r="AV391" s="494"/>
      <c r="AW391" s="494"/>
      <c r="AX391" s="494"/>
      <c r="AY391" s="494"/>
      <c r="AZ391" s="494"/>
      <c r="BA391" s="494"/>
      <c r="BB391" s="494"/>
      <c r="BC391" s="494"/>
      <c r="BD391" s="494"/>
      <c r="BE391" s="494"/>
      <c r="BF391" s="494"/>
      <c r="BG391" s="494"/>
      <c r="BH391" s="494"/>
      <c r="BI391" s="494"/>
      <c r="BJ391" s="494"/>
      <c r="BK391" s="494"/>
      <c r="BL391" s="494"/>
      <c r="BM391" s="494"/>
      <c r="BN391" s="494"/>
      <c r="BO391" s="494"/>
      <c r="BP391" s="494"/>
      <c r="BQ391" s="494"/>
      <c r="BR391" s="494"/>
      <c r="BS391" s="494"/>
      <c r="BT391" s="494"/>
      <c r="BU391" s="494"/>
      <c r="BV391" s="494"/>
      <c r="BW391" s="494"/>
      <c r="BX391" s="494"/>
      <c r="BY391" s="494"/>
      <c r="BZ391" s="494"/>
      <c r="CA391" s="494"/>
      <c r="CB391" s="494"/>
      <c r="CC391" s="494"/>
      <c r="CD391" s="494"/>
      <c r="CE391" s="494"/>
      <c r="CF391" s="494"/>
      <c r="CG391" s="494"/>
      <c r="CH391" s="494"/>
      <c r="CI391" s="494"/>
      <c r="CJ391" s="494"/>
      <c r="CK391" s="494"/>
      <c r="CL391" s="494"/>
      <c r="CM391" s="494"/>
      <c r="CN391" s="494"/>
      <c r="CO391" s="494"/>
      <c r="CP391" s="494"/>
      <c r="CQ391" s="494"/>
      <c r="CR391" s="494"/>
      <c r="CS391" s="494"/>
      <c r="CT391" s="494"/>
      <c r="CU391" s="494"/>
      <c r="CV391" s="494"/>
      <c r="CW391" s="494"/>
      <c r="CX391" s="494"/>
      <c r="CY391" s="494"/>
      <c r="CZ391" s="494"/>
      <c r="DA391" s="494"/>
      <c r="DB391" s="494"/>
      <c r="DC391" s="494"/>
      <c r="DD391" s="494"/>
      <c r="DE391" s="494"/>
      <c r="DF391" s="494"/>
      <c r="DG391" s="494"/>
      <c r="DH391" s="494"/>
      <c r="DI391" s="494"/>
      <c r="DJ391" s="494"/>
      <c r="DK391" s="494"/>
      <c r="DL391" s="494"/>
      <c r="DM391" s="494"/>
      <c r="DN391" s="494"/>
      <c r="DO391" s="494"/>
      <c r="DP391" s="494"/>
      <c r="DQ391" s="494"/>
      <c r="DR391" s="494"/>
      <c r="DS391" s="494"/>
      <c r="DT391" s="494"/>
      <c r="DU391" s="494"/>
      <c r="DV391" s="494"/>
      <c r="DW391" s="494"/>
      <c r="DX391" s="494"/>
      <c r="DY391" s="494"/>
      <c r="DZ391" s="494"/>
      <c r="EA391" s="494"/>
      <c r="EB391" s="494"/>
      <c r="EC391" s="494"/>
      <c r="ED391" s="494"/>
      <c r="EE391" s="494"/>
      <c r="EF391" s="494"/>
      <c r="EG391" s="494"/>
      <c r="EH391" s="494"/>
      <c r="EI391" s="494"/>
      <c r="EJ391" s="494"/>
      <c r="EK391" s="494"/>
      <c r="EL391" s="494"/>
      <c r="EM391" s="494"/>
      <c r="EN391" s="494"/>
      <c r="EO391" s="494"/>
      <c r="EP391" s="494"/>
      <c r="EQ391" s="494"/>
      <c r="ER391" s="494"/>
      <c r="ES391" s="494"/>
      <c r="ET391" s="494"/>
      <c r="EU391" s="494"/>
      <c r="EV391" s="494"/>
      <c r="EW391" s="494"/>
      <c r="EX391" s="494"/>
      <c r="EY391" s="494"/>
      <c r="EZ391" s="494"/>
      <c r="FA391" s="494"/>
      <c r="FB391" s="494"/>
      <c r="FC391" s="288"/>
      <c r="FD391" s="288"/>
      <c r="FE391" s="288"/>
      <c r="FF391" s="288"/>
      <c r="FG391" s="288"/>
      <c r="FH391" s="288"/>
      <c r="FI391" s="288"/>
      <c r="FJ391" s="288"/>
      <c r="FK391" s="288"/>
      <c r="FL391" s="288"/>
      <c r="FM391" s="288"/>
      <c r="FN391" s="288"/>
      <c r="FO391" s="288"/>
      <c r="FP391" s="288"/>
      <c r="FQ391" s="288"/>
      <c r="FR391" s="288"/>
      <c r="FS391" s="288"/>
      <c r="FT391" s="288"/>
      <c r="FU391" s="288"/>
      <c r="FV391" s="288"/>
      <c r="FW391" s="288"/>
      <c r="FX391" s="288"/>
      <c r="FY391" s="288"/>
      <c r="FZ391" s="288"/>
      <c r="GA391" s="288"/>
      <c r="GB391" s="288"/>
      <c r="GC391" s="288"/>
      <c r="GD391" s="288"/>
      <c r="GE391" s="494"/>
      <c r="GF391" s="494"/>
      <c r="GG391" s="494"/>
      <c r="GH391" s="494"/>
      <c r="GI391" s="494"/>
      <c r="GJ391" s="366"/>
      <c r="GL391" s="495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</row>
    <row r="392" spans="1:249" s="52" customFormat="1" ht="23.25" customHeight="1" hidden="1">
      <c r="A392" s="517"/>
      <c r="B392" s="366"/>
      <c r="C392" s="494"/>
      <c r="D392" s="494"/>
      <c r="E392" s="494"/>
      <c r="F392" s="494"/>
      <c r="G392" s="494"/>
      <c r="H392" s="494"/>
      <c r="I392" s="494"/>
      <c r="J392" s="494"/>
      <c r="K392" s="494"/>
      <c r="L392" s="494"/>
      <c r="M392" s="494"/>
      <c r="N392" s="494"/>
      <c r="O392" s="494"/>
      <c r="P392" s="494"/>
      <c r="Q392" s="494"/>
      <c r="R392" s="494"/>
      <c r="S392" s="494"/>
      <c r="T392" s="494"/>
      <c r="U392" s="494"/>
      <c r="V392" s="494"/>
      <c r="W392" s="494"/>
      <c r="X392" s="494"/>
      <c r="Y392" s="494"/>
      <c r="Z392" s="494"/>
      <c r="AA392" s="494"/>
      <c r="AB392" s="494"/>
      <c r="AC392" s="494"/>
      <c r="AD392" s="494"/>
      <c r="AE392" s="494"/>
      <c r="AF392" s="494"/>
      <c r="AG392" s="494"/>
      <c r="AH392" s="494"/>
      <c r="AI392" s="494"/>
      <c r="AJ392" s="494"/>
      <c r="AK392" s="494"/>
      <c r="AL392" s="494"/>
      <c r="AM392" s="494"/>
      <c r="AN392" s="494"/>
      <c r="AO392" s="494"/>
      <c r="AP392" s="494"/>
      <c r="AQ392" s="494"/>
      <c r="AR392" s="494"/>
      <c r="AS392" s="494"/>
      <c r="AT392" s="494"/>
      <c r="AU392" s="494"/>
      <c r="AV392" s="494"/>
      <c r="AW392" s="494"/>
      <c r="AX392" s="494"/>
      <c r="AY392" s="494"/>
      <c r="AZ392" s="494"/>
      <c r="BA392" s="494"/>
      <c r="BB392" s="494"/>
      <c r="BC392" s="494"/>
      <c r="BD392" s="494"/>
      <c r="BE392" s="494"/>
      <c r="BF392" s="494"/>
      <c r="BG392" s="494"/>
      <c r="BH392" s="494"/>
      <c r="BI392" s="494"/>
      <c r="BJ392" s="494"/>
      <c r="BK392" s="494"/>
      <c r="BL392" s="494"/>
      <c r="BM392" s="494"/>
      <c r="BN392" s="494"/>
      <c r="BO392" s="494"/>
      <c r="BP392" s="494"/>
      <c r="BQ392" s="494"/>
      <c r="BR392" s="494"/>
      <c r="BS392" s="494"/>
      <c r="BT392" s="494"/>
      <c r="BU392" s="494"/>
      <c r="BV392" s="494"/>
      <c r="BW392" s="494"/>
      <c r="BX392" s="494"/>
      <c r="BY392" s="494"/>
      <c r="BZ392" s="494"/>
      <c r="CA392" s="494"/>
      <c r="CB392" s="494"/>
      <c r="CC392" s="494"/>
      <c r="CD392" s="494"/>
      <c r="CE392" s="494"/>
      <c r="CF392" s="494"/>
      <c r="CG392" s="494"/>
      <c r="CH392" s="494"/>
      <c r="CI392" s="494"/>
      <c r="CJ392" s="494"/>
      <c r="CK392" s="494"/>
      <c r="CL392" s="494"/>
      <c r="CM392" s="494"/>
      <c r="CN392" s="494"/>
      <c r="CO392" s="494"/>
      <c r="CP392" s="494"/>
      <c r="CQ392" s="494"/>
      <c r="CR392" s="494"/>
      <c r="CS392" s="494"/>
      <c r="CT392" s="494"/>
      <c r="CU392" s="494"/>
      <c r="CV392" s="494"/>
      <c r="CW392" s="494"/>
      <c r="CX392" s="494"/>
      <c r="CY392" s="494"/>
      <c r="CZ392" s="494"/>
      <c r="DA392" s="494"/>
      <c r="DB392" s="494"/>
      <c r="DC392" s="494"/>
      <c r="DD392" s="494"/>
      <c r="DE392" s="494"/>
      <c r="DF392" s="494"/>
      <c r="DG392" s="494"/>
      <c r="DH392" s="494"/>
      <c r="DI392" s="494"/>
      <c r="DJ392" s="494"/>
      <c r="DK392" s="494"/>
      <c r="DL392" s="494"/>
      <c r="DM392" s="494"/>
      <c r="DN392" s="494"/>
      <c r="DO392" s="494"/>
      <c r="DP392" s="494"/>
      <c r="DQ392" s="494"/>
      <c r="DR392" s="494"/>
      <c r="DS392" s="494"/>
      <c r="DT392" s="494"/>
      <c r="DU392" s="494"/>
      <c r="DV392" s="494"/>
      <c r="DW392" s="494"/>
      <c r="DX392" s="494"/>
      <c r="DY392" s="494"/>
      <c r="DZ392" s="494"/>
      <c r="EA392" s="494"/>
      <c r="EB392" s="494"/>
      <c r="EC392" s="494"/>
      <c r="ED392" s="494"/>
      <c r="EE392" s="494"/>
      <c r="EF392" s="494"/>
      <c r="EG392" s="494"/>
      <c r="EH392" s="494"/>
      <c r="EI392" s="494"/>
      <c r="EJ392" s="494"/>
      <c r="EK392" s="494"/>
      <c r="EL392" s="494"/>
      <c r="EM392" s="494"/>
      <c r="EN392" s="494"/>
      <c r="EO392" s="494"/>
      <c r="EP392" s="494"/>
      <c r="EQ392" s="494"/>
      <c r="ER392" s="494"/>
      <c r="ES392" s="494"/>
      <c r="ET392" s="494"/>
      <c r="EU392" s="494"/>
      <c r="EV392" s="494"/>
      <c r="EW392" s="494"/>
      <c r="EX392" s="494"/>
      <c r="EY392" s="494"/>
      <c r="EZ392" s="494"/>
      <c r="FA392" s="494"/>
      <c r="FB392" s="494"/>
      <c r="FC392" s="288"/>
      <c r="FD392" s="288"/>
      <c r="FE392" s="288"/>
      <c r="FF392" s="288"/>
      <c r="FG392" s="288"/>
      <c r="FH392" s="288"/>
      <c r="FI392" s="288"/>
      <c r="FJ392" s="288"/>
      <c r="FK392" s="288"/>
      <c r="FL392" s="288"/>
      <c r="FM392" s="288"/>
      <c r="FN392" s="288"/>
      <c r="FO392" s="288"/>
      <c r="FP392" s="288"/>
      <c r="FQ392" s="288"/>
      <c r="FR392" s="288"/>
      <c r="FS392" s="288"/>
      <c r="FT392" s="288"/>
      <c r="FU392" s="288"/>
      <c r="FV392" s="288"/>
      <c r="FW392" s="288"/>
      <c r="FX392" s="288"/>
      <c r="FY392" s="288"/>
      <c r="FZ392" s="288"/>
      <c r="GA392" s="288"/>
      <c r="GB392" s="288"/>
      <c r="GC392" s="288"/>
      <c r="GD392" s="288"/>
      <c r="GE392" s="494"/>
      <c r="GF392" s="494"/>
      <c r="GG392" s="494"/>
      <c r="GH392" s="494"/>
      <c r="GI392" s="494"/>
      <c r="GJ392" s="366"/>
      <c r="GL392" s="495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</row>
    <row r="393" spans="1:249" s="52" customFormat="1" ht="23.25" customHeight="1" hidden="1">
      <c r="A393" s="517"/>
      <c r="B393" s="366"/>
      <c r="C393" s="494"/>
      <c r="D393" s="494"/>
      <c r="E393" s="494"/>
      <c r="F393" s="494"/>
      <c r="G393" s="494"/>
      <c r="H393" s="494"/>
      <c r="I393" s="494"/>
      <c r="J393" s="494"/>
      <c r="K393" s="494"/>
      <c r="L393" s="494"/>
      <c r="M393" s="494"/>
      <c r="N393" s="494"/>
      <c r="O393" s="494"/>
      <c r="P393" s="494"/>
      <c r="Q393" s="494"/>
      <c r="R393" s="494"/>
      <c r="S393" s="494"/>
      <c r="T393" s="494"/>
      <c r="U393" s="494"/>
      <c r="V393" s="494"/>
      <c r="W393" s="494"/>
      <c r="X393" s="494"/>
      <c r="Y393" s="494"/>
      <c r="Z393" s="494"/>
      <c r="AA393" s="494"/>
      <c r="AB393" s="494"/>
      <c r="AC393" s="494"/>
      <c r="AD393" s="494"/>
      <c r="AE393" s="494"/>
      <c r="AF393" s="494"/>
      <c r="AG393" s="494"/>
      <c r="AH393" s="494"/>
      <c r="AI393" s="494"/>
      <c r="AJ393" s="494"/>
      <c r="AK393" s="494"/>
      <c r="AL393" s="494"/>
      <c r="AM393" s="494"/>
      <c r="AN393" s="494"/>
      <c r="AO393" s="494"/>
      <c r="AP393" s="494"/>
      <c r="AQ393" s="494"/>
      <c r="AR393" s="494"/>
      <c r="AS393" s="494"/>
      <c r="AT393" s="494"/>
      <c r="AU393" s="494"/>
      <c r="AV393" s="494"/>
      <c r="AW393" s="494"/>
      <c r="AX393" s="494"/>
      <c r="AY393" s="494"/>
      <c r="AZ393" s="494"/>
      <c r="BA393" s="494"/>
      <c r="BB393" s="494"/>
      <c r="BC393" s="494"/>
      <c r="BD393" s="494"/>
      <c r="BE393" s="494"/>
      <c r="BF393" s="494"/>
      <c r="BG393" s="494"/>
      <c r="BH393" s="494"/>
      <c r="BI393" s="494"/>
      <c r="BJ393" s="494"/>
      <c r="BK393" s="494"/>
      <c r="BL393" s="494"/>
      <c r="BM393" s="494"/>
      <c r="BN393" s="494"/>
      <c r="BO393" s="494"/>
      <c r="BP393" s="494"/>
      <c r="BQ393" s="494"/>
      <c r="BR393" s="494"/>
      <c r="BS393" s="494"/>
      <c r="BT393" s="494"/>
      <c r="BU393" s="494"/>
      <c r="BV393" s="494"/>
      <c r="BW393" s="494"/>
      <c r="BX393" s="494"/>
      <c r="BY393" s="494"/>
      <c r="BZ393" s="494"/>
      <c r="CA393" s="494"/>
      <c r="CB393" s="494"/>
      <c r="CC393" s="494"/>
      <c r="CD393" s="494"/>
      <c r="CE393" s="494"/>
      <c r="CF393" s="494"/>
      <c r="CG393" s="494"/>
      <c r="CH393" s="494"/>
      <c r="CI393" s="494"/>
      <c r="CJ393" s="494"/>
      <c r="CK393" s="494"/>
      <c r="CL393" s="494"/>
      <c r="CM393" s="494"/>
      <c r="CN393" s="494"/>
      <c r="CO393" s="494"/>
      <c r="CP393" s="494"/>
      <c r="CQ393" s="494"/>
      <c r="CR393" s="494"/>
      <c r="CS393" s="494"/>
      <c r="CT393" s="494"/>
      <c r="CU393" s="494"/>
      <c r="CV393" s="494"/>
      <c r="CW393" s="494"/>
      <c r="CX393" s="494"/>
      <c r="CY393" s="494"/>
      <c r="CZ393" s="494"/>
      <c r="DA393" s="494"/>
      <c r="DB393" s="494"/>
      <c r="DC393" s="494"/>
      <c r="DD393" s="494"/>
      <c r="DE393" s="494"/>
      <c r="DF393" s="494"/>
      <c r="DG393" s="494"/>
      <c r="DH393" s="494"/>
      <c r="DI393" s="494"/>
      <c r="DJ393" s="494"/>
      <c r="DK393" s="494"/>
      <c r="DL393" s="494"/>
      <c r="DM393" s="494"/>
      <c r="DN393" s="494"/>
      <c r="DO393" s="494"/>
      <c r="DP393" s="494"/>
      <c r="DQ393" s="494"/>
      <c r="DR393" s="494"/>
      <c r="DS393" s="494"/>
      <c r="DT393" s="494"/>
      <c r="DU393" s="494"/>
      <c r="DV393" s="494"/>
      <c r="DW393" s="494"/>
      <c r="DX393" s="494"/>
      <c r="DY393" s="494"/>
      <c r="DZ393" s="494"/>
      <c r="EA393" s="494"/>
      <c r="EB393" s="494"/>
      <c r="EC393" s="494"/>
      <c r="ED393" s="494"/>
      <c r="EE393" s="494"/>
      <c r="EF393" s="494"/>
      <c r="EG393" s="494"/>
      <c r="EH393" s="494"/>
      <c r="EI393" s="494"/>
      <c r="EJ393" s="494"/>
      <c r="EK393" s="494"/>
      <c r="EL393" s="494"/>
      <c r="EM393" s="494"/>
      <c r="EN393" s="494"/>
      <c r="EO393" s="494"/>
      <c r="EP393" s="494"/>
      <c r="EQ393" s="494"/>
      <c r="ER393" s="494"/>
      <c r="ES393" s="494"/>
      <c r="ET393" s="494"/>
      <c r="EU393" s="494"/>
      <c r="EV393" s="494"/>
      <c r="EW393" s="494"/>
      <c r="EX393" s="494"/>
      <c r="EY393" s="494"/>
      <c r="EZ393" s="494"/>
      <c r="FA393" s="494"/>
      <c r="FB393" s="494"/>
      <c r="FC393" s="288"/>
      <c r="FD393" s="288"/>
      <c r="FE393" s="288"/>
      <c r="FF393" s="288"/>
      <c r="FG393" s="288"/>
      <c r="FH393" s="288"/>
      <c r="FI393" s="288"/>
      <c r="FJ393" s="288"/>
      <c r="FK393" s="288"/>
      <c r="FL393" s="288"/>
      <c r="FM393" s="288"/>
      <c r="FN393" s="288"/>
      <c r="FO393" s="288"/>
      <c r="FP393" s="288"/>
      <c r="FQ393" s="288"/>
      <c r="FR393" s="288"/>
      <c r="FS393" s="288"/>
      <c r="FT393" s="288"/>
      <c r="FU393" s="288"/>
      <c r="FV393" s="288"/>
      <c r="FW393" s="288"/>
      <c r="FX393" s="288"/>
      <c r="FY393" s="288"/>
      <c r="FZ393" s="288"/>
      <c r="GA393" s="288"/>
      <c r="GB393" s="288"/>
      <c r="GC393" s="288"/>
      <c r="GD393" s="288"/>
      <c r="GE393" s="494"/>
      <c r="GF393" s="494"/>
      <c r="GG393" s="494"/>
      <c r="GH393" s="494"/>
      <c r="GI393" s="494"/>
      <c r="GJ393" s="366"/>
      <c r="GL393" s="495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</row>
    <row r="394" spans="1:249" s="52" customFormat="1" ht="23.25" customHeight="1" hidden="1">
      <c r="A394" s="517"/>
      <c r="B394" s="366"/>
      <c r="C394" s="494"/>
      <c r="D394" s="494"/>
      <c r="E394" s="494"/>
      <c r="F394" s="494"/>
      <c r="G394" s="494"/>
      <c r="H394" s="494"/>
      <c r="I394" s="494"/>
      <c r="J394" s="494"/>
      <c r="K394" s="494"/>
      <c r="L394" s="494"/>
      <c r="M394" s="494"/>
      <c r="N394" s="494"/>
      <c r="O394" s="494"/>
      <c r="P394" s="494"/>
      <c r="Q394" s="494"/>
      <c r="R394" s="494"/>
      <c r="S394" s="494"/>
      <c r="T394" s="494"/>
      <c r="U394" s="494"/>
      <c r="V394" s="494"/>
      <c r="W394" s="494"/>
      <c r="X394" s="494"/>
      <c r="Y394" s="494"/>
      <c r="Z394" s="494"/>
      <c r="AA394" s="494"/>
      <c r="AB394" s="494"/>
      <c r="AC394" s="494"/>
      <c r="AD394" s="494"/>
      <c r="AE394" s="494"/>
      <c r="AF394" s="494"/>
      <c r="AG394" s="494"/>
      <c r="AH394" s="494"/>
      <c r="AI394" s="494"/>
      <c r="AJ394" s="494"/>
      <c r="AK394" s="494"/>
      <c r="AL394" s="494"/>
      <c r="AM394" s="494"/>
      <c r="AN394" s="494"/>
      <c r="AO394" s="494"/>
      <c r="AP394" s="494"/>
      <c r="AQ394" s="494"/>
      <c r="AR394" s="494"/>
      <c r="AS394" s="494"/>
      <c r="AT394" s="494"/>
      <c r="AU394" s="494"/>
      <c r="AV394" s="494"/>
      <c r="AW394" s="494"/>
      <c r="AX394" s="494"/>
      <c r="AY394" s="494"/>
      <c r="AZ394" s="494"/>
      <c r="BA394" s="494"/>
      <c r="BB394" s="494"/>
      <c r="BC394" s="494"/>
      <c r="BD394" s="494"/>
      <c r="BE394" s="494"/>
      <c r="BF394" s="494"/>
      <c r="BG394" s="494"/>
      <c r="BH394" s="494"/>
      <c r="BI394" s="494"/>
      <c r="BJ394" s="494"/>
      <c r="BK394" s="494"/>
      <c r="BL394" s="494"/>
      <c r="BM394" s="494"/>
      <c r="BN394" s="494"/>
      <c r="BO394" s="494"/>
      <c r="BP394" s="494"/>
      <c r="BQ394" s="494"/>
      <c r="BR394" s="494"/>
      <c r="BS394" s="494"/>
      <c r="BT394" s="494"/>
      <c r="BU394" s="494"/>
      <c r="BV394" s="494"/>
      <c r="BW394" s="494"/>
      <c r="BX394" s="494"/>
      <c r="BY394" s="494"/>
      <c r="BZ394" s="494"/>
      <c r="CA394" s="494"/>
      <c r="CB394" s="494"/>
      <c r="CC394" s="494"/>
      <c r="CD394" s="494"/>
      <c r="CE394" s="494"/>
      <c r="CF394" s="494"/>
      <c r="CG394" s="494"/>
      <c r="CH394" s="494"/>
      <c r="CI394" s="494"/>
      <c r="CJ394" s="494"/>
      <c r="CK394" s="494"/>
      <c r="CL394" s="494"/>
      <c r="CM394" s="494"/>
      <c r="CN394" s="494"/>
      <c r="CO394" s="494"/>
      <c r="CP394" s="494"/>
      <c r="CQ394" s="494"/>
      <c r="CR394" s="494"/>
      <c r="CS394" s="494"/>
      <c r="CT394" s="494"/>
      <c r="CU394" s="494"/>
      <c r="CV394" s="494"/>
      <c r="CW394" s="494"/>
      <c r="CX394" s="494"/>
      <c r="CY394" s="494"/>
      <c r="CZ394" s="494"/>
      <c r="DA394" s="494"/>
      <c r="DB394" s="494"/>
      <c r="DC394" s="494"/>
      <c r="DD394" s="494"/>
      <c r="DE394" s="494"/>
      <c r="DF394" s="494"/>
      <c r="DG394" s="494"/>
      <c r="DH394" s="494"/>
      <c r="DI394" s="494"/>
      <c r="DJ394" s="494"/>
      <c r="DK394" s="494"/>
      <c r="DL394" s="494"/>
      <c r="DM394" s="494"/>
      <c r="DN394" s="494"/>
      <c r="DO394" s="494"/>
      <c r="DP394" s="494"/>
      <c r="DQ394" s="494"/>
      <c r="DR394" s="494"/>
      <c r="DS394" s="494"/>
      <c r="DT394" s="494"/>
      <c r="DU394" s="494"/>
      <c r="DV394" s="494"/>
      <c r="DW394" s="494"/>
      <c r="DX394" s="494"/>
      <c r="DY394" s="494"/>
      <c r="DZ394" s="494"/>
      <c r="EA394" s="494"/>
      <c r="EB394" s="494"/>
      <c r="EC394" s="494"/>
      <c r="ED394" s="494"/>
      <c r="EE394" s="494"/>
      <c r="EF394" s="494"/>
      <c r="EG394" s="494"/>
      <c r="EH394" s="494"/>
      <c r="EI394" s="494"/>
      <c r="EJ394" s="494"/>
      <c r="EK394" s="494"/>
      <c r="EL394" s="494"/>
      <c r="EM394" s="494"/>
      <c r="EN394" s="494"/>
      <c r="EO394" s="494"/>
      <c r="EP394" s="494"/>
      <c r="EQ394" s="494"/>
      <c r="ER394" s="494"/>
      <c r="ES394" s="494"/>
      <c r="ET394" s="494"/>
      <c r="EU394" s="494"/>
      <c r="EV394" s="494"/>
      <c r="EW394" s="494"/>
      <c r="EX394" s="494"/>
      <c r="EY394" s="494"/>
      <c r="EZ394" s="494"/>
      <c r="FA394" s="494"/>
      <c r="FB394" s="494"/>
      <c r="FC394" s="288"/>
      <c r="FD394" s="288"/>
      <c r="FE394" s="288"/>
      <c r="FF394" s="288"/>
      <c r="FG394" s="288"/>
      <c r="FH394" s="288"/>
      <c r="FI394" s="288"/>
      <c r="FJ394" s="288"/>
      <c r="FK394" s="288"/>
      <c r="FL394" s="288"/>
      <c r="FM394" s="288"/>
      <c r="FN394" s="288"/>
      <c r="FO394" s="288"/>
      <c r="FP394" s="288"/>
      <c r="FQ394" s="288"/>
      <c r="FR394" s="288"/>
      <c r="FS394" s="288"/>
      <c r="FT394" s="288"/>
      <c r="FU394" s="288"/>
      <c r="FV394" s="288"/>
      <c r="FW394" s="288"/>
      <c r="FX394" s="288"/>
      <c r="FY394" s="288"/>
      <c r="FZ394" s="288"/>
      <c r="GA394" s="288"/>
      <c r="GB394" s="288"/>
      <c r="GC394" s="288"/>
      <c r="GD394" s="288"/>
      <c r="GE394" s="494"/>
      <c r="GF394" s="494"/>
      <c r="GG394" s="494"/>
      <c r="GH394" s="494"/>
      <c r="GI394" s="494"/>
      <c r="GJ394" s="366"/>
      <c r="GL394" s="495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</row>
    <row r="395" spans="1:249" s="52" customFormat="1" ht="23.25" customHeight="1" hidden="1">
      <c r="A395" s="517"/>
      <c r="B395" s="366"/>
      <c r="C395" s="494"/>
      <c r="D395" s="494"/>
      <c r="E395" s="494"/>
      <c r="F395" s="494"/>
      <c r="G395" s="494"/>
      <c r="H395" s="494"/>
      <c r="I395" s="494"/>
      <c r="J395" s="494"/>
      <c r="K395" s="494"/>
      <c r="L395" s="494"/>
      <c r="M395" s="494"/>
      <c r="N395" s="494"/>
      <c r="O395" s="494"/>
      <c r="P395" s="494"/>
      <c r="Q395" s="494"/>
      <c r="R395" s="494"/>
      <c r="S395" s="494"/>
      <c r="T395" s="494"/>
      <c r="U395" s="494"/>
      <c r="V395" s="494"/>
      <c r="W395" s="494"/>
      <c r="X395" s="494"/>
      <c r="Y395" s="494"/>
      <c r="Z395" s="494"/>
      <c r="AA395" s="494"/>
      <c r="AB395" s="494"/>
      <c r="AC395" s="494"/>
      <c r="AD395" s="494"/>
      <c r="AE395" s="494"/>
      <c r="AF395" s="494"/>
      <c r="AG395" s="494"/>
      <c r="AH395" s="494"/>
      <c r="AI395" s="494"/>
      <c r="AJ395" s="494"/>
      <c r="AK395" s="494"/>
      <c r="AL395" s="494"/>
      <c r="AM395" s="494"/>
      <c r="AN395" s="494"/>
      <c r="AO395" s="494"/>
      <c r="AP395" s="494"/>
      <c r="AQ395" s="494"/>
      <c r="AR395" s="494"/>
      <c r="AS395" s="494"/>
      <c r="AT395" s="494"/>
      <c r="AU395" s="494"/>
      <c r="AV395" s="494"/>
      <c r="AW395" s="494"/>
      <c r="AX395" s="494"/>
      <c r="AY395" s="494"/>
      <c r="AZ395" s="494"/>
      <c r="BA395" s="494"/>
      <c r="BB395" s="494"/>
      <c r="BC395" s="494"/>
      <c r="BD395" s="494"/>
      <c r="BE395" s="494"/>
      <c r="BF395" s="494"/>
      <c r="BG395" s="494"/>
      <c r="BH395" s="494"/>
      <c r="BI395" s="494"/>
      <c r="BJ395" s="494"/>
      <c r="BK395" s="494"/>
      <c r="BL395" s="494"/>
      <c r="BM395" s="494"/>
      <c r="BN395" s="494"/>
      <c r="BO395" s="494"/>
      <c r="BP395" s="494"/>
      <c r="BQ395" s="494"/>
      <c r="BR395" s="494"/>
      <c r="BS395" s="494"/>
      <c r="BT395" s="494"/>
      <c r="BU395" s="494"/>
      <c r="BV395" s="494"/>
      <c r="BW395" s="494"/>
      <c r="BX395" s="494"/>
      <c r="BY395" s="494"/>
      <c r="BZ395" s="494"/>
      <c r="CA395" s="494"/>
      <c r="CB395" s="494"/>
      <c r="CC395" s="494"/>
      <c r="CD395" s="494"/>
      <c r="CE395" s="494"/>
      <c r="CF395" s="494"/>
      <c r="CG395" s="494"/>
      <c r="CH395" s="494"/>
      <c r="CI395" s="494"/>
      <c r="CJ395" s="494"/>
      <c r="CK395" s="494"/>
      <c r="CL395" s="494"/>
      <c r="CM395" s="494"/>
      <c r="CN395" s="494"/>
      <c r="CO395" s="494"/>
      <c r="CP395" s="494"/>
      <c r="CQ395" s="494"/>
      <c r="CR395" s="494"/>
      <c r="CS395" s="494"/>
      <c r="CT395" s="494"/>
      <c r="CU395" s="494"/>
      <c r="CV395" s="494"/>
      <c r="CW395" s="494"/>
      <c r="CX395" s="494"/>
      <c r="CY395" s="494"/>
      <c r="CZ395" s="494"/>
      <c r="DA395" s="494"/>
      <c r="DB395" s="494"/>
      <c r="DC395" s="494"/>
      <c r="DD395" s="494"/>
      <c r="DE395" s="494"/>
      <c r="DF395" s="494"/>
      <c r="DG395" s="494"/>
      <c r="DH395" s="494"/>
      <c r="DI395" s="494"/>
      <c r="DJ395" s="494"/>
      <c r="DK395" s="494"/>
      <c r="DL395" s="494"/>
      <c r="DM395" s="494"/>
      <c r="DN395" s="494"/>
      <c r="DO395" s="494"/>
      <c r="DP395" s="494"/>
      <c r="DQ395" s="494"/>
      <c r="DR395" s="494"/>
      <c r="DS395" s="494"/>
      <c r="DT395" s="494"/>
      <c r="DU395" s="494"/>
      <c r="DV395" s="494"/>
      <c r="DW395" s="494"/>
      <c r="DX395" s="494"/>
      <c r="DY395" s="494"/>
      <c r="DZ395" s="494"/>
      <c r="EA395" s="494"/>
      <c r="EB395" s="494"/>
      <c r="EC395" s="494"/>
      <c r="ED395" s="494"/>
      <c r="EE395" s="494"/>
      <c r="EF395" s="494"/>
      <c r="EG395" s="494"/>
      <c r="EH395" s="494"/>
      <c r="EI395" s="494"/>
      <c r="EJ395" s="494"/>
      <c r="EK395" s="494"/>
      <c r="EL395" s="494"/>
      <c r="EM395" s="494"/>
      <c r="EN395" s="494"/>
      <c r="EO395" s="494"/>
      <c r="EP395" s="494"/>
      <c r="EQ395" s="494"/>
      <c r="ER395" s="494"/>
      <c r="ES395" s="494"/>
      <c r="ET395" s="494"/>
      <c r="EU395" s="494"/>
      <c r="EV395" s="494"/>
      <c r="EW395" s="494"/>
      <c r="EX395" s="494"/>
      <c r="EY395" s="494"/>
      <c r="EZ395" s="494"/>
      <c r="FA395" s="494"/>
      <c r="FB395" s="494"/>
      <c r="FC395" s="288"/>
      <c r="FD395" s="288"/>
      <c r="FE395" s="288"/>
      <c r="FF395" s="288"/>
      <c r="FG395" s="288"/>
      <c r="FH395" s="288"/>
      <c r="FI395" s="288"/>
      <c r="FJ395" s="288"/>
      <c r="FK395" s="288"/>
      <c r="FL395" s="288"/>
      <c r="FM395" s="288"/>
      <c r="FN395" s="288"/>
      <c r="FO395" s="288"/>
      <c r="FP395" s="288"/>
      <c r="FQ395" s="288"/>
      <c r="FR395" s="288"/>
      <c r="FS395" s="288"/>
      <c r="FT395" s="288"/>
      <c r="FU395" s="288"/>
      <c r="FV395" s="288"/>
      <c r="FW395" s="288"/>
      <c r="FX395" s="288"/>
      <c r="FY395" s="288"/>
      <c r="FZ395" s="288"/>
      <c r="GA395" s="288"/>
      <c r="GB395" s="288"/>
      <c r="GC395" s="288"/>
      <c r="GD395" s="288"/>
      <c r="GE395" s="494"/>
      <c r="GF395" s="494"/>
      <c r="GG395" s="494"/>
      <c r="GH395" s="494"/>
      <c r="GI395" s="494"/>
      <c r="GJ395" s="366"/>
      <c r="GL395" s="495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</row>
    <row r="396" spans="1:249" s="52" customFormat="1" ht="23.25" customHeight="1" hidden="1">
      <c r="A396" s="517"/>
      <c r="B396" s="366"/>
      <c r="C396" s="494"/>
      <c r="D396" s="494"/>
      <c r="E396" s="494"/>
      <c r="F396" s="494"/>
      <c r="G396" s="494"/>
      <c r="H396" s="494"/>
      <c r="I396" s="494"/>
      <c r="J396" s="494"/>
      <c r="K396" s="494"/>
      <c r="L396" s="494"/>
      <c r="M396" s="494"/>
      <c r="N396" s="494"/>
      <c r="O396" s="494"/>
      <c r="P396" s="494"/>
      <c r="Q396" s="494"/>
      <c r="R396" s="494"/>
      <c r="S396" s="494"/>
      <c r="T396" s="494"/>
      <c r="U396" s="494"/>
      <c r="V396" s="494"/>
      <c r="W396" s="494"/>
      <c r="X396" s="494"/>
      <c r="Y396" s="494"/>
      <c r="Z396" s="494"/>
      <c r="AA396" s="494"/>
      <c r="AB396" s="494"/>
      <c r="AC396" s="494"/>
      <c r="AD396" s="494"/>
      <c r="AE396" s="494"/>
      <c r="AF396" s="494"/>
      <c r="AG396" s="494"/>
      <c r="AH396" s="494"/>
      <c r="AI396" s="494"/>
      <c r="AJ396" s="494"/>
      <c r="AK396" s="494"/>
      <c r="AL396" s="494"/>
      <c r="AM396" s="494"/>
      <c r="AN396" s="494"/>
      <c r="AO396" s="494"/>
      <c r="AP396" s="494"/>
      <c r="AQ396" s="494"/>
      <c r="AR396" s="494"/>
      <c r="AS396" s="494"/>
      <c r="AT396" s="494"/>
      <c r="AU396" s="494"/>
      <c r="AV396" s="494"/>
      <c r="AW396" s="494"/>
      <c r="AX396" s="494"/>
      <c r="AY396" s="494"/>
      <c r="AZ396" s="494"/>
      <c r="BA396" s="494"/>
      <c r="BB396" s="494"/>
      <c r="BC396" s="494"/>
      <c r="BD396" s="494"/>
      <c r="BE396" s="494"/>
      <c r="BF396" s="494"/>
      <c r="BG396" s="494"/>
      <c r="BH396" s="494"/>
      <c r="BI396" s="494"/>
      <c r="BJ396" s="494"/>
      <c r="BK396" s="494"/>
      <c r="BL396" s="494"/>
      <c r="BM396" s="494"/>
      <c r="BN396" s="494"/>
      <c r="BO396" s="494"/>
      <c r="BP396" s="494"/>
      <c r="BQ396" s="494"/>
      <c r="BR396" s="494"/>
      <c r="BS396" s="494"/>
      <c r="BT396" s="494"/>
      <c r="BU396" s="494"/>
      <c r="BV396" s="494"/>
      <c r="BW396" s="494"/>
      <c r="BX396" s="494"/>
      <c r="BY396" s="494"/>
      <c r="BZ396" s="494"/>
      <c r="CA396" s="494"/>
      <c r="CB396" s="494"/>
      <c r="CC396" s="494"/>
      <c r="CD396" s="494"/>
      <c r="CE396" s="494"/>
      <c r="CF396" s="494"/>
      <c r="CG396" s="494"/>
      <c r="CH396" s="494"/>
      <c r="CI396" s="494"/>
      <c r="CJ396" s="494"/>
      <c r="CK396" s="494"/>
      <c r="CL396" s="494"/>
      <c r="CM396" s="494"/>
      <c r="CN396" s="494"/>
      <c r="CO396" s="494"/>
      <c r="CP396" s="494"/>
      <c r="CQ396" s="494"/>
      <c r="CR396" s="494"/>
      <c r="CS396" s="494"/>
      <c r="CT396" s="494"/>
      <c r="CU396" s="494"/>
      <c r="CV396" s="494"/>
      <c r="CW396" s="494"/>
      <c r="CX396" s="494"/>
      <c r="CY396" s="494"/>
      <c r="CZ396" s="494"/>
      <c r="DA396" s="494"/>
      <c r="DB396" s="494"/>
      <c r="DC396" s="494"/>
      <c r="DD396" s="494"/>
      <c r="DE396" s="494"/>
      <c r="DF396" s="494"/>
      <c r="DG396" s="494"/>
      <c r="DH396" s="494"/>
      <c r="DI396" s="494"/>
      <c r="DJ396" s="494"/>
      <c r="DK396" s="494"/>
      <c r="DL396" s="494"/>
      <c r="DM396" s="494"/>
      <c r="DN396" s="494"/>
      <c r="DO396" s="494"/>
      <c r="DP396" s="494"/>
      <c r="DQ396" s="494"/>
      <c r="DR396" s="494"/>
      <c r="DS396" s="494"/>
      <c r="DT396" s="494"/>
      <c r="DU396" s="494"/>
      <c r="DV396" s="494"/>
      <c r="DW396" s="494"/>
      <c r="DX396" s="494"/>
      <c r="DY396" s="494"/>
      <c r="DZ396" s="494"/>
      <c r="EA396" s="494"/>
      <c r="EB396" s="494"/>
      <c r="EC396" s="494"/>
      <c r="ED396" s="494"/>
      <c r="EE396" s="494"/>
      <c r="EF396" s="494"/>
      <c r="EG396" s="494"/>
      <c r="EH396" s="494"/>
      <c r="EI396" s="494"/>
      <c r="EJ396" s="494"/>
      <c r="EK396" s="494"/>
      <c r="EL396" s="494"/>
      <c r="EM396" s="494"/>
      <c r="EN396" s="494"/>
      <c r="EO396" s="494"/>
      <c r="EP396" s="494"/>
      <c r="EQ396" s="494"/>
      <c r="ER396" s="494"/>
      <c r="ES396" s="494"/>
      <c r="ET396" s="494"/>
      <c r="EU396" s="494"/>
      <c r="EV396" s="494"/>
      <c r="EW396" s="494"/>
      <c r="EX396" s="494"/>
      <c r="EY396" s="494"/>
      <c r="EZ396" s="494"/>
      <c r="FA396" s="494"/>
      <c r="FB396" s="494"/>
      <c r="FC396" s="288"/>
      <c r="FD396" s="288"/>
      <c r="FE396" s="288"/>
      <c r="FF396" s="288"/>
      <c r="FG396" s="288"/>
      <c r="FH396" s="288"/>
      <c r="FI396" s="288"/>
      <c r="FJ396" s="288"/>
      <c r="FK396" s="288"/>
      <c r="FL396" s="288"/>
      <c r="FM396" s="288"/>
      <c r="FN396" s="288"/>
      <c r="FO396" s="288"/>
      <c r="FP396" s="288"/>
      <c r="FQ396" s="288"/>
      <c r="FR396" s="288"/>
      <c r="FS396" s="288"/>
      <c r="FT396" s="288"/>
      <c r="FU396" s="288"/>
      <c r="FV396" s="288"/>
      <c r="FW396" s="288"/>
      <c r="FX396" s="288"/>
      <c r="FY396" s="288"/>
      <c r="FZ396" s="288"/>
      <c r="GA396" s="288"/>
      <c r="GB396" s="288"/>
      <c r="GC396" s="288"/>
      <c r="GD396" s="288"/>
      <c r="GE396" s="494"/>
      <c r="GF396" s="494"/>
      <c r="GG396" s="494"/>
      <c r="GH396" s="494"/>
      <c r="GI396" s="494"/>
      <c r="GJ396" s="366"/>
      <c r="GL396" s="495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  <c r="IG396" s="21"/>
      <c r="IH396" s="21"/>
      <c r="II396" s="21"/>
      <c r="IJ396" s="21"/>
      <c r="IK396" s="21"/>
      <c r="IL396" s="21"/>
      <c r="IM396" s="21"/>
      <c r="IN396" s="21"/>
      <c r="IO396" s="21"/>
    </row>
    <row r="397" spans="1:249" s="52" customFormat="1" ht="23.25" customHeight="1" hidden="1">
      <c r="A397" s="517"/>
      <c r="B397" s="366"/>
      <c r="C397" s="494"/>
      <c r="D397" s="494"/>
      <c r="E397" s="494"/>
      <c r="F397" s="494"/>
      <c r="G397" s="494"/>
      <c r="H397" s="494"/>
      <c r="I397" s="494"/>
      <c r="J397" s="494"/>
      <c r="K397" s="494"/>
      <c r="L397" s="494"/>
      <c r="M397" s="494"/>
      <c r="N397" s="494"/>
      <c r="O397" s="494"/>
      <c r="P397" s="494"/>
      <c r="Q397" s="494"/>
      <c r="R397" s="494"/>
      <c r="S397" s="494"/>
      <c r="T397" s="494"/>
      <c r="U397" s="494"/>
      <c r="V397" s="494"/>
      <c r="W397" s="494"/>
      <c r="X397" s="494"/>
      <c r="Y397" s="494"/>
      <c r="Z397" s="494"/>
      <c r="AA397" s="494"/>
      <c r="AB397" s="494"/>
      <c r="AC397" s="494"/>
      <c r="AD397" s="494"/>
      <c r="AE397" s="494"/>
      <c r="AF397" s="494"/>
      <c r="AG397" s="494"/>
      <c r="AH397" s="494"/>
      <c r="AI397" s="494"/>
      <c r="AJ397" s="494"/>
      <c r="AK397" s="494"/>
      <c r="AL397" s="494"/>
      <c r="AM397" s="494"/>
      <c r="AN397" s="494"/>
      <c r="AO397" s="494"/>
      <c r="AP397" s="494"/>
      <c r="AQ397" s="494"/>
      <c r="AR397" s="494"/>
      <c r="AS397" s="494"/>
      <c r="AT397" s="494"/>
      <c r="AU397" s="494"/>
      <c r="AV397" s="494"/>
      <c r="AW397" s="494"/>
      <c r="AX397" s="494"/>
      <c r="AY397" s="494"/>
      <c r="AZ397" s="494"/>
      <c r="BA397" s="494"/>
      <c r="BB397" s="494"/>
      <c r="BC397" s="494"/>
      <c r="BD397" s="494"/>
      <c r="BE397" s="494"/>
      <c r="BF397" s="494"/>
      <c r="BG397" s="494"/>
      <c r="BH397" s="494"/>
      <c r="BI397" s="494"/>
      <c r="BJ397" s="494"/>
      <c r="BK397" s="494"/>
      <c r="BL397" s="494"/>
      <c r="BM397" s="494"/>
      <c r="BN397" s="494"/>
      <c r="BO397" s="494"/>
      <c r="BP397" s="494"/>
      <c r="BQ397" s="494"/>
      <c r="BR397" s="494"/>
      <c r="BS397" s="494"/>
      <c r="BT397" s="494"/>
      <c r="BU397" s="494"/>
      <c r="BV397" s="494"/>
      <c r="BW397" s="494"/>
      <c r="BX397" s="494"/>
      <c r="BY397" s="494"/>
      <c r="BZ397" s="494"/>
      <c r="CA397" s="494"/>
      <c r="CB397" s="494"/>
      <c r="CC397" s="494"/>
      <c r="CD397" s="494"/>
      <c r="CE397" s="494"/>
      <c r="CF397" s="494"/>
      <c r="CG397" s="494"/>
      <c r="CH397" s="494"/>
      <c r="CI397" s="494"/>
      <c r="CJ397" s="494"/>
      <c r="CK397" s="494"/>
      <c r="CL397" s="494"/>
      <c r="CM397" s="494"/>
      <c r="CN397" s="494"/>
      <c r="CO397" s="494"/>
      <c r="CP397" s="494"/>
      <c r="CQ397" s="494"/>
      <c r="CR397" s="494"/>
      <c r="CS397" s="494"/>
      <c r="CT397" s="494"/>
      <c r="CU397" s="494"/>
      <c r="CV397" s="494"/>
      <c r="CW397" s="494"/>
      <c r="CX397" s="494"/>
      <c r="CY397" s="494"/>
      <c r="CZ397" s="494"/>
      <c r="DA397" s="494"/>
      <c r="DB397" s="494"/>
      <c r="DC397" s="494"/>
      <c r="DD397" s="494"/>
      <c r="DE397" s="494"/>
      <c r="DF397" s="494"/>
      <c r="DG397" s="494"/>
      <c r="DH397" s="494"/>
      <c r="DI397" s="494"/>
      <c r="DJ397" s="494"/>
      <c r="DK397" s="494"/>
      <c r="DL397" s="494"/>
      <c r="DM397" s="494"/>
      <c r="DN397" s="494"/>
      <c r="DO397" s="494"/>
      <c r="DP397" s="494"/>
      <c r="DQ397" s="494"/>
      <c r="DR397" s="494"/>
      <c r="DS397" s="494"/>
      <c r="DT397" s="494"/>
      <c r="DU397" s="494"/>
      <c r="DV397" s="494"/>
      <c r="DW397" s="494"/>
      <c r="DX397" s="494"/>
      <c r="DY397" s="494"/>
      <c r="DZ397" s="494"/>
      <c r="EA397" s="494"/>
      <c r="EB397" s="494"/>
      <c r="EC397" s="494"/>
      <c r="ED397" s="494"/>
      <c r="EE397" s="494"/>
      <c r="EF397" s="494"/>
      <c r="EG397" s="494"/>
      <c r="EH397" s="494"/>
      <c r="EI397" s="494"/>
      <c r="EJ397" s="494"/>
      <c r="EK397" s="494"/>
      <c r="EL397" s="494"/>
      <c r="EM397" s="494"/>
      <c r="EN397" s="494"/>
      <c r="EO397" s="494"/>
      <c r="EP397" s="494"/>
      <c r="EQ397" s="494"/>
      <c r="ER397" s="494"/>
      <c r="ES397" s="494"/>
      <c r="ET397" s="494"/>
      <c r="EU397" s="494"/>
      <c r="EV397" s="494"/>
      <c r="EW397" s="494"/>
      <c r="EX397" s="494"/>
      <c r="EY397" s="494"/>
      <c r="EZ397" s="494"/>
      <c r="FA397" s="494"/>
      <c r="FB397" s="494"/>
      <c r="FC397" s="288"/>
      <c r="FD397" s="288"/>
      <c r="FE397" s="288"/>
      <c r="FF397" s="288"/>
      <c r="FG397" s="288"/>
      <c r="FH397" s="288"/>
      <c r="FI397" s="288"/>
      <c r="FJ397" s="288"/>
      <c r="FK397" s="288"/>
      <c r="FL397" s="288"/>
      <c r="FM397" s="288"/>
      <c r="FN397" s="288"/>
      <c r="FO397" s="288"/>
      <c r="FP397" s="288"/>
      <c r="FQ397" s="288"/>
      <c r="FR397" s="288"/>
      <c r="FS397" s="288"/>
      <c r="FT397" s="288"/>
      <c r="FU397" s="288"/>
      <c r="FV397" s="288"/>
      <c r="FW397" s="288"/>
      <c r="FX397" s="288"/>
      <c r="FY397" s="288"/>
      <c r="FZ397" s="288"/>
      <c r="GA397" s="288"/>
      <c r="GB397" s="288"/>
      <c r="GC397" s="288"/>
      <c r="GD397" s="288"/>
      <c r="GE397" s="494"/>
      <c r="GF397" s="494"/>
      <c r="GG397" s="494"/>
      <c r="GH397" s="494"/>
      <c r="GI397" s="494"/>
      <c r="GJ397" s="366"/>
      <c r="GL397" s="495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</row>
    <row r="398" spans="1:249" s="52" customFormat="1" ht="23.25" customHeight="1" hidden="1">
      <c r="A398" s="517"/>
      <c r="B398" s="366"/>
      <c r="C398" s="494"/>
      <c r="D398" s="494"/>
      <c r="E398" s="494"/>
      <c r="F398" s="494"/>
      <c r="G398" s="494"/>
      <c r="H398" s="494"/>
      <c r="I398" s="494"/>
      <c r="J398" s="494"/>
      <c r="K398" s="494"/>
      <c r="L398" s="494"/>
      <c r="M398" s="494"/>
      <c r="N398" s="494"/>
      <c r="O398" s="494"/>
      <c r="P398" s="494"/>
      <c r="Q398" s="494"/>
      <c r="R398" s="494"/>
      <c r="S398" s="494"/>
      <c r="T398" s="494"/>
      <c r="U398" s="494"/>
      <c r="V398" s="494"/>
      <c r="W398" s="494"/>
      <c r="X398" s="494"/>
      <c r="Y398" s="494"/>
      <c r="Z398" s="494"/>
      <c r="AA398" s="494"/>
      <c r="AB398" s="494"/>
      <c r="AC398" s="494"/>
      <c r="AD398" s="494"/>
      <c r="AE398" s="494"/>
      <c r="AF398" s="494"/>
      <c r="AG398" s="494"/>
      <c r="AH398" s="494"/>
      <c r="AI398" s="494"/>
      <c r="AJ398" s="494"/>
      <c r="AK398" s="494"/>
      <c r="AL398" s="494"/>
      <c r="AM398" s="494"/>
      <c r="AN398" s="494"/>
      <c r="AO398" s="494"/>
      <c r="AP398" s="494"/>
      <c r="AQ398" s="494"/>
      <c r="AR398" s="494"/>
      <c r="AS398" s="494"/>
      <c r="AT398" s="494"/>
      <c r="AU398" s="494"/>
      <c r="AV398" s="494"/>
      <c r="AW398" s="494"/>
      <c r="AX398" s="494"/>
      <c r="AY398" s="494"/>
      <c r="AZ398" s="494"/>
      <c r="BA398" s="494"/>
      <c r="BB398" s="494"/>
      <c r="BC398" s="494"/>
      <c r="BD398" s="494"/>
      <c r="BE398" s="494"/>
      <c r="BF398" s="494"/>
      <c r="BG398" s="494"/>
      <c r="BH398" s="494"/>
      <c r="BI398" s="494"/>
      <c r="BJ398" s="494"/>
      <c r="BK398" s="494"/>
      <c r="BL398" s="494"/>
      <c r="BM398" s="494"/>
      <c r="BN398" s="494"/>
      <c r="BO398" s="494"/>
      <c r="BP398" s="494"/>
      <c r="BQ398" s="494"/>
      <c r="BR398" s="494"/>
      <c r="BS398" s="494"/>
      <c r="BT398" s="494"/>
      <c r="BU398" s="494"/>
      <c r="BV398" s="494"/>
      <c r="BW398" s="494"/>
      <c r="BX398" s="494"/>
      <c r="BY398" s="494"/>
      <c r="BZ398" s="494"/>
      <c r="CA398" s="494"/>
      <c r="CB398" s="494"/>
      <c r="CC398" s="494"/>
      <c r="CD398" s="494"/>
      <c r="CE398" s="494"/>
      <c r="CF398" s="494"/>
      <c r="CG398" s="494"/>
      <c r="CH398" s="494"/>
      <c r="CI398" s="494"/>
      <c r="CJ398" s="494"/>
      <c r="CK398" s="494"/>
      <c r="CL398" s="494"/>
      <c r="CM398" s="494"/>
      <c r="CN398" s="494"/>
      <c r="CO398" s="494"/>
      <c r="CP398" s="494"/>
      <c r="CQ398" s="494"/>
      <c r="CR398" s="494"/>
      <c r="CS398" s="494"/>
      <c r="CT398" s="494"/>
      <c r="CU398" s="494"/>
      <c r="CV398" s="494"/>
      <c r="CW398" s="494"/>
      <c r="CX398" s="494"/>
      <c r="CY398" s="494"/>
      <c r="CZ398" s="494"/>
      <c r="DA398" s="494"/>
      <c r="DB398" s="494"/>
      <c r="DC398" s="494"/>
      <c r="DD398" s="494"/>
      <c r="DE398" s="494"/>
      <c r="DF398" s="494"/>
      <c r="DG398" s="494"/>
      <c r="DH398" s="494"/>
      <c r="DI398" s="494"/>
      <c r="DJ398" s="494"/>
      <c r="DK398" s="494"/>
      <c r="DL398" s="494"/>
      <c r="DM398" s="494"/>
      <c r="DN398" s="494"/>
      <c r="DO398" s="494"/>
      <c r="DP398" s="494"/>
      <c r="DQ398" s="494"/>
      <c r="DR398" s="494"/>
      <c r="DS398" s="494"/>
      <c r="DT398" s="494"/>
      <c r="DU398" s="494"/>
      <c r="DV398" s="494"/>
      <c r="DW398" s="494"/>
      <c r="DX398" s="494"/>
      <c r="DY398" s="494"/>
      <c r="DZ398" s="494"/>
      <c r="EA398" s="494"/>
      <c r="EB398" s="494"/>
      <c r="EC398" s="494"/>
      <c r="ED398" s="494"/>
      <c r="EE398" s="494"/>
      <c r="EF398" s="494"/>
      <c r="EG398" s="494"/>
      <c r="EH398" s="494"/>
      <c r="EI398" s="494"/>
      <c r="EJ398" s="494"/>
      <c r="EK398" s="494"/>
      <c r="EL398" s="494"/>
      <c r="EM398" s="494"/>
      <c r="EN398" s="494"/>
      <c r="EO398" s="494"/>
      <c r="EP398" s="494"/>
      <c r="EQ398" s="494"/>
      <c r="ER398" s="494"/>
      <c r="ES398" s="494"/>
      <c r="ET398" s="494"/>
      <c r="EU398" s="494"/>
      <c r="EV398" s="494"/>
      <c r="EW398" s="494"/>
      <c r="EX398" s="494"/>
      <c r="EY398" s="494"/>
      <c r="EZ398" s="494"/>
      <c r="FA398" s="494"/>
      <c r="FB398" s="494"/>
      <c r="FC398" s="288"/>
      <c r="FD398" s="288"/>
      <c r="FE398" s="288"/>
      <c r="FF398" s="288"/>
      <c r="FG398" s="288"/>
      <c r="FH398" s="288"/>
      <c r="FI398" s="288"/>
      <c r="FJ398" s="288"/>
      <c r="FK398" s="288"/>
      <c r="FL398" s="288"/>
      <c r="FM398" s="288"/>
      <c r="FN398" s="288"/>
      <c r="FO398" s="288"/>
      <c r="FP398" s="288"/>
      <c r="FQ398" s="288"/>
      <c r="FR398" s="288"/>
      <c r="FS398" s="288"/>
      <c r="FT398" s="288"/>
      <c r="FU398" s="288"/>
      <c r="FV398" s="288"/>
      <c r="FW398" s="288"/>
      <c r="FX398" s="288"/>
      <c r="FY398" s="288"/>
      <c r="FZ398" s="288"/>
      <c r="GA398" s="288"/>
      <c r="GB398" s="288"/>
      <c r="GC398" s="288"/>
      <c r="GD398" s="288"/>
      <c r="GE398" s="494"/>
      <c r="GF398" s="494"/>
      <c r="GG398" s="494"/>
      <c r="GH398" s="494"/>
      <c r="GI398" s="494"/>
      <c r="GJ398" s="366"/>
      <c r="GL398" s="495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</row>
    <row r="399" spans="1:249" s="52" customFormat="1" ht="23.25" customHeight="1" hidden="1">
      <c r="A399" s="517"/>
      <c r="B399" s="366"/>
      <c r="C399" s="494"/>
      <c r="D399" s="494"/>
      <c r="E399" s="494"/>
      <c r="F399" s="494"/>
      <c r="G399" s="494"/>
      <c r="H399" s="494"/>
      <c r="I399" s="494"/>
      <c r="J399" s="494"/>
      <c r="K399" s="494"/>
      <c r="L399" s="494"/>
      <c r="M399" s="494"/>
      <c r="N399" s="494"/>
      <c r="O399" s="494"/>
      <c r="P399" s="494"/>
      <c r="Q399" s="494"/>
      <c r="R399" s="494"/>
      <c r="S399" s="494"/>
      <c r="T399" s="494"/>
      <c r="U399" s="494"/>
      <c r="V399" s="494"/>
      <c r="W399" s="494"/>
      <c r="X399" s="494"/>
      <c r="Y399" s="494"/>
      <c r="Z399" s="494"/>
      <c r="AA399" s="494"/>
      <c r="AB399" s="494"/>
      <c r="AC399" s="494"/>
      <c r="AD399" s="494"/>
      <c r="AE399" s="494"/>
      <c r="AF399" s="494"/>
      <c r="AG399" s="494"/>
      <c r="AH399" s="494"/>
      <c r="AI399" s="494"/>
      <c r="AJ399" s="494"/>
      <c r="AK399" s="494"/>
      <c r="AL399" s="494"/>
      <c r="AM399" s="494"/>
      <c r="AN399" s="494"/>
      <c r="AO399" s="494"/>
      <c r="AP399" s="494"/>
      <c r="AQ399" s="494"/>
      <c r="AR399" s="494"/>
      <c r="AS399" s="494"/>
      <c r="AT399" s="494"/>
      <c r="AU399" s="494"/>
      <c r="AV399" s="494"/>
      <c r="AW399" s="494"/>
      <c r="AX399" s="494"/>
      <c r="AY399" s="494"/>
      <c r="AZ399" s="494"/>
      <c r="BA399" s="494"/>
      <c r="BB399" s="494"/>
      <c r="BC399" s="494"/>
      <c r="BD399" s="494"/>
      <c r="BE399" s="494"/>
      <c r="BF399" s="494"/>
      <c r="BG399" s="494"/>
      <c r="BH399" s="494"/>
      <c r="BI399" s="494"/>
      <c r="BJ399" s="494"/>
      <c r="BK399" s="494"/>
      <c r="BL399" s="494"/>
      <c r="BM399" s="494"/>
      <c r="BN399" s="494"/>
      <c r="BO399" s="494"/>
      <c r="BP399" s="494"/>
      <c r="BQ399" s="494"/>
      <c r="BR399" s="494"/>
      <c r="BS399" s="494"/>
      <c r="BT399" s="494"/>
      <c r="BU399" s="494"/>
      <c r="BV399" s="494"/>
      <c r="BW399" s="494"/>
      <c r="BX399" s="494"/>
      <c r="BY399" s="494"/>
      <c r="BZ399" s="494"/>
      <c r="CA399" s="494"/>
      <c r="CB399" s="494"/>
      <c r="CC399" s="494"/>
      <c r="CD399" s="494"/>
      <c r="CE399" s="494"/>
      <c r="CF399" s="494"/>
      <c r="CG399" s="494"/>
      <c r="CH399" s="494"/>
      <c r="CI399" s="494"/>
      <c r="CJ399" s="494"/>
      <c r="CK399" s="494"/>
      <c r="CL399" s="494"/>
      <c r="CM399" s="494"/>
      <c r="CN399" s="494"/>
      <c r="CO399" s="494"/>
      <c r="CP399" s="494"/>
      <c r="CQ399" s="494"/>
      <c r="CR399" s="494"/>
      <c r="CS399" s="494"/>
      <c r="CT399" s="494"/>
      <c r="CU399" s="494"/>
      <c r="CV399" s="494"/>
      <c r="CW399" s="494"/>
      <c r="CX399" s="494"/>
      <c r="CY399" s="494"/>
      <c r="CZ399" s="494"/>
      <c r="DA399" s="494"/>
      <c r="DB399" s="494"/>
      <c r="DC399" s="494"/>
      <c r="DD399" s="494"/>
      <c r="DE399" s="494"/>
      <c r="DF399" s="494"/>
      <c r="DG399" s="494"/>
      <c r="DH399" s="494"/>
      <c r="DI399" s="494"/>
      <c r="DJ399" s="494"/>
      <c r="DK399" s="494"/>
      <c r="DL399" s="494"/>
      <c r="DM399" s="494"/>
      <c r="DN399" s="494"/>
      <c r="DO399" s="494"/>
      <c r="DP399" s="494"/>
      <c r="DQ399" s="494"/>
      <c r="DR399" s="494"/>
      <c r="DS399" s="494"/>
      <c r="DT399" s="494"/>
      <c r="DU399" s="494"/>
      <c r="DV399" s="494"/>
      <c r="DW399" s="494"/>
      <c r="DX399" s="494"/>
      <c r="DY399" s="494"/>
      <c r="DZ399" s="494"/>
      <c r="EA399" s="494"/>
      <c r="EB399" s="494"/>
      <c r="EC399" s="494"/>
      <c r="ED399" s="494"/>
      <c r="EE399" s="494"/>
      <c r="EF399" s="494"/>
      <c r="EG399" s="494"/>
      <c r="EH399" s="494"/>
      <c r="EI399" s="494"/>
      <c r="EJ399" s="494"/>
      <c r="EK399" s="494"/>
      <c r="EL399" s="494"/>
      <c r="EM399" s="494"/>
      <c r="EN399" s="494"/>
      <c r="EO399" s="494"/>
      <c r="EP399" s="494"/>
      <c r="EQ399" s="494"/>
      <c r="ER399" s="494"/>
      <c r="ES399" s="494"/>
      <c r="ET399" s="494"/>
      <c r="EU399" s="494"/>
      <c r="EV399" s="494"/>
      <c r="EW399" s="494"/>
      <c r="EX399" s="494"/>
      <c r="EY399" s="494"/>
      <c r="EZ399" s="494"/>
      <c r="FA399" s="494"/>
      <c r="FB399" s="494"/>
      <c r="FC399" s="288"/>
      <c r="FD399" s="288"/>
      <c r="FE399" s="288"/>
      <c r="FF399" s="288"/>
      <c r="FG399" s="288"/>
      <c r="FH399" s="288"/>
      <c r="FI399" s="288"/>
      <c r="FJ399" s="288"/>
      <c r="FK399" s="288"/>
      <c r="FL399" s="288"/>
      <c r="FM399" s="288"/>
      <c r="FN399" s="288"/>
      <c r="FO399" s="288"/>
      <c r="FP399" s="288"/>
      <c r="FQ399" s="288"/>
      <c r="FR399" s="288"/>
      <c r="FS399" s="288"/>
      <c r="FT399" s="288"/>
      <c r="FU399" s="288"/>
      <c r="FV399" s="288"/>
      <c r="FW399" s="288"/>
      <c r="FX399" s="288"/>
      <c r="FY399" s="288"/>
      <c r="FZ399" s="288"/>
      <c r="GA399" s="288"/>
      <c r="GB399" s="288"/>
      <c r="GC399" s="288"/>
      <c r="GD399" s="288"/>
      <c r="GE399" s="494"/>
      <c r="GF399" s="494"/>
      <c r="GG399" s="494"/>
      <c r="GH399" s="494"/>
      <c r="GI399" s="494"/>
      <c r="GJ399" s="366"/>
      <c r="GL399" s="495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</row>
    <row r="400" spans="1:249" s="52" customFormat="1" ht="23.25" customHeight="1" hidden="1">
      <c r="A400" s="517"/>
      <c r="B400" s="366"/>
      <c r="C400" s="494"/>
      <c r="D400" s="494"/>
      <c r="E400" s="494"/>
      <c r="F400" s="494"/>
      <c r="G400" s="494"/>
      <c r="H400" s="494"/>
      <c r="I400" s="494"/>
      <c r="J400" s="494"/>
      <c r="K400" s="494"/>
      <c r="L400" s="494"/>
      <c r="M400" s="494"/>
      <c r="N400" s="494"/>
      <c r="O400" s="494"/>
      <c r="P400" s="494"/>
      <c r="Q400" s="494"/>
      <c r="R400" s="494"/>
      <c r="S400" s="494"/>
      <c r="T400" s="494"/>
      <c r="U400" s="494"/>
      <c r="V400" s="494"/>
      <c r="W400" s="494"/>
      <c r="X400" s="494"/>
      <c r="Y400" s="494"/>
      <c r="Z400" s="494"/>
      <c r="AA400" s="494"/>
      <c r="AB400" s="494"/>
      <c r="AC400" s="494"/>
      <c r="AD400" s="494"/>
      <c r="AE400" s="494"/>
      <c r="AF400" s="494"/>
      <c r="AG400" s="494"/>
      <c r="AH400" s="494"/>
      <c r="AI400" s="494"/>
      <c r="AJ400" s="494"/>
      <c r="AK400" s="494"/>
      <c r="AL400" s="494"/>
      <c r="AM400" s="494"/>
      <c r="AN400" s="494"/>
      <c r="AO400" s="494"/>
      <c r="AP400" s="494"/>
      <c r="AQ400" s="494"/>
      <c r="AR400" s="494"/>
      <c r="AS400" s="494"/>
      <c r="AT400" s="494"/>
      <c r="AU400" s="494"/>
      <c r="AV400" s="494"/>
      <c r="AW400" s="494"/>
      <c r="AX400" s="494"/>
      <c r="AY400" s="494"/>
      <c r="AZ400" s="494"/>
      <c r="BA400" s="494"/>
      <c r="BB400" s="494"/>
      <c r="BC400" s="494"/>
      <c r="BD400" s="494"/>
      <c r="BE400" s="494"/>
      <c r="BF400" s="494"/>
      <c r="BG400" s="494"/>
      <c r="BH400" s="494"/>
      <c r="BI400" s="494"/>
      <c r="BJ400" s="494"/>
      <c r="BK400" s="494"/>
      <c r="BL400" s="494"/>
      <c r="BM400" s="494"/>
      <c r="BN400" s="494"/>
      <c r="BO400" s="494"/>
      <c r="BP400" s="494"/>
      <c r="BQ400" s="494"/>
      <c r="BR400" s="494"/>
      <c r="BS400" s="494"/>
      <c r="BT400" s="494"/>
      <c r="BU400" s="494"/>
      <c r="BV400" s="494"/>
      <c r="BW400" s="494"/>
      <c r="BX400" s="494"/>
      <c r="BY400" s="494"/>
      <c r="BZ400" s="494"/>
      <c r="CA400" s="494"/>
      <c r="CB400" s="494"/>
      <c r="CC400" s="494"/>
      <c r="CD400" s="494"/>
      <c r="CE400" s="494"/>
      <c r="CF400" s="494"/>
      <c r="CG400" s="494"/>
      <c r="CH400" s="494"/>
      <c r="CI400" s="494"/>
      <c r="CJ400" s="494"/>
      <c r="CK400" s="494"/>
      <c r="CL400" s="494"/>
      <c r="CM400" s="494"/>
      <c r="CN400" s="494"/>
      <c r="CO400" s="494"/>
      <c r="CP400" s="494"/>
      <c r="CQ400" s="494"/>
      <c r="CR400" s="494"/>
      <c r="CS400" s="494"/>
      <c r="CT400" s="494"/>
      <c r="CU400" s="494"/>
      <c r="CV400" s="494"/>
      <c r="CW400" s="494"/>
      <c r="CX400" s="494"/>
      <c r="CY400" s="494"/>
      <c r="CZ400" s="494"/>
      <c r="DA400" s="494"/>
      <c r="DB400" s="494"/>
      <c r="DC400" s="494"/>
      <c r="DD400" s="494"/>
      <c r="DE400" s="494"/>
      <c r="DF400" s="494"/>
      <c r="DG400" s="494"/>
      <c r="DH400" s="494"/>
      <c r="DI400" s="494"/>
      <c r="DJ400" s="494"/>
      <c r="DK400" s="494"/>
      <c r="DL400" s="494"/>
      <c r="DM400" s="494"/>
      <c r="DN400" s="494"/>
      <c r="DO400" s="494"/>
      <c r="DP400" s="494"/>
      <c r="DQ400" s="494"/>
      <c r="DR400" s="494"/>
      <c r="DS400" s="494"/>
      <c r="DT400" s="494"/>
      <c r="DU400" s="494"/>
      <c r="DV400" s="494"/>
      <c r="DW400" s="494"/>
      <c r="DX400" s="494"/>
      <c r="DY400" s="494"/>
      <c r="DZ400" s="494"/>
      <c r="EA400" s="494"/>
      <c r="EB400" s="494"/>
      <c r="EC400" s="494"/>
      <c r="ED400" s="494"/>
      <c r="EE400" s="494"/>
      <c r="EF400" s="494"/>
      <c r="EG400" s="494"/>
      <c r="EH400" s="494"/>
      <c r="EI400" s="494"/>
      <c r="EJ400" s="494"/>
      <c r="EK400" s="494"/>
      <c r="EL400" s="494"/>
      <c r="EM400" s="494"/>
      <c r="EN400" s="494"/>
      <c r="EO400" s="494"/>
      <c r="EP400" s="494"/>
      <c r="EQ400" s="494"/>
      <c r="ER400" s="494"/>
      <c r="ES400" s="494"/>
      <c r="ET400" s="494"/>
      <c r="EU400" s="494"/>
      <c r="EV400" s="494"/>
      <c r="EW400" s="494"/>
      <c r="EX400" s="494"/>
      <c r="EY400" s="494"/>
      <c r="EZ400" s="494"/>
      <c r="FA400" s="494"/>
      <c r="FB400" s="494"/>
      <c r="FC400" s="288"/>
      <c r="FD400" s="288"/>
      <c r="FE400" s="288"/>
      <c r="FF400" s="288"/>
      <c r="FG400" s="288"/>
      <c r="FH400" s="288"/>
      <c r="FI400" s="288"/>
      <c r="FJ400" s="288"/>
      <c r="FK400" s="288"/>
      <c r="FL400" s="288"/>
      <c r="FM400" s="288"/>
      <c r="FN400" s="288"/>
      <c r="FO400" s="288"/>
      <c r="FP400" s="288"/>
      <c r="FQ400" s="288"/>
      <c r="FR400" s="288"/>
      <c r="FS400" s="288"/>
      <c r="FT400" s="288"/>
      <c r="FU400" s="288"/>
      <c r="FV400" s="288"/>
      <c r="FW400" s="288"/>
      <c r="FX400" s="288"/>
      <c r="FY400" s="288"/>
      <c r="FZ400" s="288"/>
      <c r="GA400" s="288"/>
      <c r="GB400" s="288"/>
      <c r="GC400" s="288"/>
      <c r="GD400" s="288"/>
      <c r="GE400" s="494"/>
      <c r="GF400" s="494"/>
      <c r="GG400" s="494"/>
      <c r="GH400" s="494"/>
      <c r="GI400" s="494"/>
      <c r="GJ400" s="366"/>
      <c r="GL400" s="495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</row>
    <row r="401" spans="1:249" s="52" customFormat="1" ht="21" customHeight="1" hidden="1">
      <c r="A401" s="517"/>
      <c r="B401" s="366"/>
      <c r="C401" s="494"/>
      <c r="D401" s="494"/>
      <c r="E401" s="494"/>
      <c r="F401" s="494"/>
      <c r="G401" s="494"/>
      <c r="H401" s="494"/>
      <c r="I401" s="494"/>
      <c r="J401" s="494"/>
      <c r="K401" s="494"/>
      <c r="L401" s="494"/>
      <c r="M401" s="494"/>
      <c r="N401" s="494"/>
      <c r="O401" s="494"/>
      <c r="P401" s="494"/>
      <c r="Q401" s="494"/>
      <c r="R401" s="494"/>
      <c r="S401" s="494"/>
      <c r="T401" s="494"/>
      <c r="U401" s="494"/>
      <c r="V401" s="494"/>
      <c r="W401" s="494"/>
      <c r="X401" s="494"/>
      <c r="Y401" s="494"/>
      <c r="Z401" s="494"/>
      <c r="AA401" s="494"/>
      <c r="AB401" s="494"/>
      <c r="AC401" s="494"/>
      <c r="AD401" s="494"/>
      <c r="AE401" s="494"/>
      <c r="AF401" s="494"/>
      <c r="AG401" s="494"/>
      <c r="AH401" s="494"/>
      <c r="AI401" s="494"/>
      <c r="AJ401" s="494"/>
      <c r="AK401" s="494"/>
      <c r="AL401" s="494"/>
      <c r="AM401" s="494"/>
      <c r="AN401" s="494"/>
      <c r="AO401" s="494"/>
      <c r="AP401" s="494"/>
      <c r="AQ401" s="494"/>
      <c r="AR401" s="494"/>
      <c r="AS401" s="494"/>
      <c r="AT401" s="494"/>
      <c r="AU401" s="494"/>
      <c r="AV401" s="494"/>
      <c r="AW401" s="494"/>
      <c r="AX401" s="494"/>
      <c r="AY401" s="494"/>
      <c r="AZ401" s="494"/>
      <c r="BA401" s="494"/>
      <c r="BB401" s="494"/>
      <c r="BC401" s="494"/>
      <c r="BD401" s="494"/>
      <c r="BE401" s="494"/>
      <c r="BF401" s="494"/>
      <c r="BG401" s="494"/>
      <c r="BH401" s="494"/>
      <c r="BI401" s="494"/>
      <c r="BJ401" s="494"/>
      <c r="BK401" s="494"/>
      <c r="BL401" s="494"/>
      <c r="BM401" s="494"/>
      <c r="BN401" s="494"/>
      <c r="BO401" s="494"/>
      <c r="BP401" s="494"/>
      <c r="BQ401" s="494"/>
      <c r="BR401" s="494"/>
      <c r="BS401" s="494"/>
      <c r="BT401" s="494"/>
      <c r="BU401" s="494"/>
      <c r="BV401" s="494"/>
      <c r="BW401" s="494"/>
      <c r="BX401" s="494"/>
      <c r="BY401" s="494"/>
      <c r="BZ401" s="494"/>
      <c r="CA401" s="494"/>
      <c r="CB401" s="494"/>
      <c r="CC401" s="494"/>
      <c r="CD401" s="494"/>
      <c r="CE401" s="494"/>
      <c r="CF401" s="494"/>
      <c r="CG401" s="494"/>
      <c r="CH401" s="494"/>
      <c r="CI401" s="494"/>
      <c r="CJ401" s="494"/>
      <c r="CK401" s="494"/>
      <c r="CL401" s="494"/>
      <c r="CM401" s="494"/>
      <c r="CN401" s="494"/>
      <c r="CO401" s="494"/>
      <c r="CP401" s="494"/>
      <c r="CQ401" s="494"/>
      <c r="CR401" s="494"/>
      <c r="CS401" s="494"/>
      <c r="CT401" s="494"/>
      <c r="CU401" s="494"/>
      <c r="CV401" s="494"/>
      <c r="CW401" s="494"/>
      <c r="CX401" s="494"/>
      <c r="CY401" s="494"/>
      <c r="CZ401" s="494"/>
      <c r="DA401" s="494"/>
      <c r="DB401" s="494"/>
      <c r="DC401" s="494"/>
      <c r="DD401" s="494"/>
      <c r="DE401" s="494"/>
      <c r="DF401" s="494"/>
      <c r="DG401" s="494"/>
      <c r="DH401" s="494"/>
      <c r="DI401" s="494"/>
      <c r="DJ401" s="494"/>
      <c r="DK401" s="494"/>
      <c r="DL401" s="494"/>
      <c r="DM401" s="494"/>
      <c r="DN401" s="494"/>
      <c r="DO401" s="494"/>
      <c r="DP401" s="494"/>
      <c r="DQ401" s="494"/>
      <c r="DR401" s="494"/>
      <c r="DS401" s="494"/>
      <c r="DT401" s="494"/>
      <c r="DU401" s="494"/>
      <c r="DV401" s="494"/>
      <c r="DW401" s="494"/>
      <c r="DX401" s="494"/>
      <c r="DY401" s="494"/>
      <c r="DZ401" s="494"/>
      <c r="EA401" s="494"/>
      <c r="EB401" s="494"/>
      <c r="EC401" s="494"/>
      <c r="ED401" s="494"/>
      <c r="EE401" s="494"/>
      <c r="EF401" s="494"/>
      <c r="EG401" s="494"/>
      <c r="EH401" s="494"/>
      <c r="EI401" s="494"/>
      <c r="EJ401" s="494"/>
      <c r="EK401" s="494"/>
      <c r="EL401" s="494"/>
      <c r="EM401" s="494"/>
      <c r="EN401" s="494"/>
      <c r="EO401" s="494"/>
      <c r="EP401" s="494"/>
      <c r="EQ401" s="494"/>
      <c r="ER401" s="494"/>
      <c r="ES401" s="494"/>
      <c r="ET401" s="494"/>
      <c r="EU401" s="494"/>
      <c r="EV401" s="494"/>
      <c r="EW401" s="494"/>
      <c r="EX401" s="494"/>
      <c r="EY401" s="494"/>
      <c r="EZ401" s="494"/>
      <c r="FA401" s="494"/>
      <c r="FB401" s="494"/>
      <c r="FC401" s="288"/>
      <c r="FD401" s="288"/>
      <c r="FE401" s="288"/>
      <c r="FF401" s="288"/>
      <c r="FG401" s="288"/>
      <c r="FH401" s="288"/>
      <c r="FI401" s="288"/>
      <c r="FJ401" s="288"/>
      <c r="FK401" s="288"/>
      <c r="FL401" s="288"/>
      <c r="FM401" s="288"/>
      <c r="FN401" s="288"/>
      <c r="FO401" s="288"/>
      <c r="FP401" s="288"/>
      <c r="FQ401" s="288"/>
      <c r="FR401" s="288"/>
      <c r="FS401" s="288"/>
      <c r="FT401" s="288"/>
      <c r="FU401" s="288"/>
      <c r="FV401" s="288"/>
      <c r="FW401" s="288"/>
      <c r="FX401" s="288"/>
      <c r="FY401" s="288"/>
      <c r="FZ401" s="288"/>
      <c r="GA401" s="288"/>
      <c r="GB401" s="288"/>
      <c r="GC401" s="288"/>
      <c r="GD401" s="288"/>
      <c r="GE401" s="494"/>
      <c r="GF401" s="494"/>
      <c r="GG401" s="494"/>
      <c r="GH401" s="494"/>
      <c r="GI401" s="494"/>
      <c r="GJ401" s="366"/>
      <c r="GL401" s="495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</row>
    <row r="402" spans="1:249" s="63" customFormat="1" ht="18" customHeight="1" hidden="1">
      <c r="A402" s="517"/>
      <c r="B402" s="496"/>
      <c r="C402" s="494"/>
      <c r="D402" s="494"/>
      <c r="E402" s="494"/>
      <c r="F402" s="494"/>
      <c r="G402" s="494"/>
      <c r="H402" s="494"/>
      <c r="I402" s="494"/>
      <c r="J402" s="494"/>
      <c r="K402" s="494"/>
      <c r="L402" s="494"/>
      <c r="M402" s="494"/>
      <c r="N402" s="494"/>
      <c r="O402" s="494"/>
      <c r="P402" s="494"/>
      <c r="Q402" s="494"/>
      <c r="R402" s="494"/>
      <c r="S402" s="494"/>
      <c r="T402" s="494"/>
      <c r="U402" s="494"/>
      <c r="V402" s="494"/>
      <c r="W402" s="494"/>
      <c r="X402" s="494"/>
      <c r="Y402" s="494"/>
      <c r="Z402" s="494"/>
      <c r="AA402" s="494"/>
      <c r="AB402" s="494"/>
      <c r="AC402" s="494"/>
      <c r="AD402" s="494"/>
      <c r="AE402" s="494"/>
      <c r="AF402" s="494"/>
      <c r="AG402" s="494"/>
      <c r="AH402" s="494"/>
      <c r="AI402" s="494"/>
      <c r="AJ402" s="494"/>
      <c r="AK402" s="494"/>
      <c r="AL402" s="494"/>
      <c r="AM402" s="494"/>
      <c r="AN402" s="494"/>
      <c r="AO402" s="494"/>
      <c r="AP402" s="494"/>
      <c r="AQ402" s="494"/>
      <c r="AR402" s="494"/>
      <c r="AS402" s="494"/>
      <c r="AT402" s="494"/>
      <c r="AU402" s="494"/>
      <c r="AV402" s="494"/>
      <c r="AW402" s="494"/>
      <c r="AX402" s="494"/>
      <c r="AY402" s="494"/>
      <c r="AZ402" s="494"/>
      <c r="BA402" s="494"/>
      <c r="BB402" s="494"/>
      <c r="BC402" s="494"/>
      <c r="BD402" s="494"/>
      <c r="BE402" s="494"/>
      <c r="BF402" s="494"/>
      <c r="BG402" s="494"/>
      <c r="BH402" s="494"/>
      <c r="BI402" s="494"/>
      <c r="BJ402" s="494"/>
      <c r="BK402" s="494"/>
      <c r="BL402" s="494"/>
      <c r="BM402" s="494"/>
      <c r="BN402" s="494"/>
      <c r="BO402" s="494"/>
      <c r="BP402" s="494"/>
      <c r="BQ402" s="494"/>
      <c r="BR402" s="494"/>
      <c r="BS402" s="494"/>
      <c r="BT402" s="494"/>
      <c r="BU402" s="494"/>
      <c r="BV402" s="494"/>
      <c r="BW402" s="494"/>
      <c r="BX402" s="494"/>
      <c r="BY402" s="494"/>
      <c r="BZ402" s="494"/>
      <c r="CA402" s="494"/>
      <c r="CB402" s="494"/>
      <c r="CC402" s="494"/>
      <c r="CD402" s="494"/>
      <c r="CE402" s="494"/>
      <c r="CF402" s="494"/>
      <c r="CG402" s="494"/>
      <c r="CH402" s="494"/>
      <c r="CI402" s="494"/>
      <c r="CJ402" s="494"/>
      <c r="CK402" s="494"/>
      <c r="CL402" s="494"/>
      <c r="CM402" s="494"/>
      <c r="CN402" s="494"/>
      <c r="CO402" s="494"/>
      <c r="CP402" s="494"/>
      <c r="CQ402" s="494"/>
      <c r="CR402" s="494"/>
      <c r="CS402" s="494"/>
      <c r="CT402" s="494"/>
      <c r="CU402" s="494"/>
      <c r="CV402" s="494"/>
      <c r="CW402" s="494"/>
      <c r="CX402" s="494"/>
      <c r="CY402" s="494"/>
      <c r="CZ402" s="494"/>
      <c r="DA402" s="494"/>
      <c r="DB402" s="494"/>
      <c r="DC402" s="494"/>
      <c r="DD402" s="494"/>
      <c r="DE402" s="494"/>
      <c r="DF402" s="494"/>
      <c r="DG402" s="494"/>
      <c r="DH402" s="494"/>
      <c r="DI402" s="494"/>
      <c r="DJ402" s="494"/>
      <c r="DK402" s="494"/>
      <c r="DL402" s="494"/>
      <c r="DM402" s="494"/>
      <c r="DN402" s="494"/>
      <c r="DO402" s="494"/>
      <c r="DP402" s="494"/>
      <c r="DQ402" s="494"/>
      <c r="DR402" s="494"/>
      <c r="DS402" s="494"/>
      <c r="DT402" s="494"/>
      <c r="DU402" s="494"/>
      <c r="DV402" s="494"/>
      <c r="DW402" s="494"/>
      <c r="DX402" s="494"/>
      <c r="DY402" s="494"/>
      <c r="DZ402" s="494"/>
      <c r="EA402" s="494"/>
      <c r="EB402" s="494"/>
      <c r="EC402" s="494"/>
      <c r="ED402" s="494"/>
      <c r="EE402" s="494"/>
      <c r="EF402" s="494"/>
      <c r="EG402" s="494"/>
      <c r="EH402" s="494"/>
      <c r="EI402" s="494"/>
      <c r="EJ402" s="494"/>
      <c r="EK402" s="494"/>
      <c r="EL402" s="494"/>
      <c r="EM402" s="494"/>
      <c r="EN402" s="494"/>
      <c r="EO402" s="494"/>
      <c r="EP402" s="494"/>
      <c r="EQ402" s="494"/>
      <c r="ER402" s="494"/>
      <c r="ES402" s="494"/>
      <c r="ET402" s="494"/>
      <c r="EU402" s="494"/>
      <c r="EV402" s="494"/>
      <c r="EW402" s="494"/>
      <c r="EX402" s="494"/>
      <c r="EY402" s="494"/>
      <c r="EZ402" s="494"/>
      <c r="FA402" s="494"/>
      <c r="FB402" s="494"/>
      <c r="FC402" s="288"/>
      <c r="FD402" s="288"/>
      <c r="FE402" s="288"/>
      <c r="FF402" s="288"/>
      <c r="FG402" s="288"/>
      <c r="FH402" s="288"/>
      <c r="FI402" s="288"/>
      <c r="FJ402" s="288"/>
      <c r="FK402" s="288"/>
      <c r="FL402" s="288"/>
      <c r="FM402" s="288"/>
      <c r="FN402" s="288"/>
      <c r="FO402" s="288"/>
      <c r="FP402" s="288"/>
      <c r="FQ402" s="288"/>
      <c r="FR402" s="288"/>
      <c r="FS402" s="288"/>
      <c r="FT402" s="288"/>
      <c r="FU402" s="288"/>
      <c r="FV402" s="288"/>
      <c r="FW402" s="288"/>
      <c r="FX402" s="288"/>
      <c r="FY402" s="288"/>
      <c r="FZ402" s="288"/>
      <c r="GA402" s="288"/>
      <c r="GB402" s="288"/>
      <c r="GC402" s="288"/>
      <c r="GD402" s="288"/>
      <c r="GE402" s="494"/>
      <c r="GF402" s="494"/>
      <c r="GG402" s="494"/>
      <c r="GH402" s="494"/>
      <c r="GI402" s="494"/>
      <c r="GJ402" s="496"/>
      <c r="GL402" s="497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</row>
    <row r="403" spans="1:249" s="63" customFormat="1" ht="21.75" customHeight="1" hidden="1">
      <c r="A403" s="517"/>
      <c r="B403" s="496"/>
      <c r="C403" s="494"/>
      <c r="D403" s="494"/>
      <c r="E403" s="494"/>
      <c r="F403" s="494"/>
      <c r="G403" s="494"/>
      <c r="H403" s="494"/>
      <c r="I403" s="494"/>
      <c r="J403" s="494"/>
      <c r="K403" s="494"/>
      <c r="L403" s="494"/>
      <c r="M403" s="494"/>
      <c r="N403" s="494"/>
      <c r="O403" s="494"/>
      <c r="P403" s="494"/>
      <c r="Q403" s="494"/>
      <c r="R403" s="494"/>
      <c r="S403" s="494"/>
      <c r="T403" s="494"/>
      <c r="U403" s="494"/>
      <c r="V403" s="494"/>
      <c r="W403" s="494"/>
      <c r="X403" s="494"/>
      <c r="Y403" s="494"/>
      <c r="Z403" s="494"/>
      <c r="AA403" s="494"/>
      <c r="AB403" s="494"/>
      <c r="AC403" s="494"/>
      <c r="AD403" s="494"/>
      <c r="AE403" s="494"/>
      <c r="AF403" s="494"/>
      <c r="AG403" s="494"/>
      <c r="AH403" s="494"/>
      <c r="AI403" s="494"/>
      <c r="AJ403" s="494"/>
      <c r="AK403" s="494"/>
      <c r="AL403" s="494"/>
      <c r="AM403" s="494"/>
      <c r="AN403" s="494"/>
      <c r="AO403" s="494"/>
      <c r="AP403" s="494"/>
      <c r="AQ403" s="494"/>
      <c r="AR403" s="494"/>
      <c r="AS403" s="494"/>
      <c r="AT403" s="494"/>
      <c r="AU403" s="494"/>
      <c r="AV403" s="494"/>
      <c r="AW403" s="494"/>
      <c r="AX403" s="494"/>
      <c r="AY403" s="494"/>
      <c r="AZ403" s="494"/>
      <c r="BA403" s="494"/>
      <c r="BB403" s="494"/>
      <c r="BC403" s="494"/>
      <c r="BD403" s="494"/>
      <c r="BE403" s="494"/>
      <c r="BF403" s="494"/>
      <c r="BG403" s="494"/>
      <c r="BH403" s="494"/>
      <c r="BI403" s="494"/>
      <c r="BJ403" s="494"/>
      <c r="BK403" s="494"/>
      <c r="BL403" s="494"/>
      <c r="BM403" s="494"/>
      <c r="BN403" s="494"/>
      <c r="BO403" s="494"/>
      <c r="BP403" s="494"/>
      <c r="BQ403" s="494"/>
      <c r="BR403" s="494"/>
      <c r="BS403" s="494"/>
      <c r="BT403" s="494"/>
      <c r="BU403" s="494"/>
      <c r="BV403" s="494"/>
      <c r="BW403" s="494"/>
      <c r="BX403" s="494"/>
      <c r="BY403" s="494"/>
      <c r="BZ403" s="494"/>
      <c r="CA403" s="494"/>
      <c r="CB403" s="494"/>
      <c r="CC403" s="494"/>
      <c r="CD403" s="494"/>
      <c r="CE403" s="494"/>
      <c r="CF403" s="494"/>
      <c r="CG403" s="494"/>
      <c r="CH403" s="494"/>
      <c r="CI403" s="494"/>
      <c r="CJ403" s="494"/>
      <c r="CK403" s="494"/>
      <c r="CL403" s="494"/>
      <c r="CM403" s="494"/>
      <c r="CN403" s="494"/>
      <c r="CO403" s="494"/>
      <c r="CP403" s="494"/>
      <c r="CQ403" s="494"/>
      <c r="CR403" s="494"/>
      <c r="CS403" s="494"/>
      <c r="CT403" s="494"/>
      <c r="CU403" s="494"/>
      <c r="CV403" s="494"/>
      <c r="CW403" s="494"/>
      <c r="CX403" s="494"/>
      <c r="CY403" s="494"/>
      <c r="CZ403" s="494"/>
      <c r="DA403" s="494"/>
      <c r="DB403" s="494"/>
      <c r="DC403" s="494"/>
      <c r="DD403" s="494"/>
      <c r="DE403" s="494"/>
      <c r="DF403" s="494"/>
      <c r="DG403" s="494"/>
      <c r="DH403" s="494"/>
      <c r="DI403" s="494"/>
      <c r="DJ403" s="494"/>
      <c r="DK403" s="494"/>
      <c r="DL403" s="494"/>
      <c r="DM403" s="494"/>
      <c r="DN403" s="494"/>
      <c r="DO403" s="494"/>
      <c r="DP403" s="494"/>
      <c r="DQ403" s="494"/>
      <c r="DR403" s="494"/>
      <c r="DS403" s="494"/>
      <c r="DT403" s="494"/>
      <c r="DU403" s="494"/>
      <c r="DV403" s="494"/>
      <c r="DW403" s="494"/>
      <c r="DX403" s="494"/>
      <c r="DY403" s="494"/>
      <c r="DZ403" s="494"/>
      <c r="EA403" s="494"/>
      <c r="EB403" s="494"/>
      <c r="EC403" s="494"/>
      <c r="ED403" s="494"/>
      <c r="EE403" s="494"/>
      <c r="EF403" s="494"/>
      <c r="EG403" s="494"/>
      <c r="EH403" s="494"/>
      <c r="EI403" s="494"/>
      <c r="EJ403" s="494"/>
      <c r="EK403" s="494"/>
      <c r="EL403" s="494"/>
      <c r="EM403" s="494"/>
      <c r="EN403" s="494"/>
      <c r="EO403" s="494"/>
      <c r="EP403" s="494"/>
      <c r="EQ403" s="494"/>
      <c r="ER403" s="494"/>
      <c r="ES403" s="494"/>
      <c r="ET403" s="494"/>
      <c r="EU403" s="494"/>
      <c r="EV403" s="494"/>
      <c r="EW403" s="494"/>
      <c r="EX403" s="494"/>
      <c r="EY403" s="494"/>
      <c r="EZ403" s="494"/>
      <c r="FA403" s="494"/>
      <c r="FB403" s="494"/>
      <c r="FC403" s="288"/>
      <c r="FD403" s="288"/>
      <c r="FE403" s="288"/>
      <c r="FF403" s="288"/>
      <c r="FG403" s="288"/>
      <c r="FH403" s="288"/>
      <c r="FI403" s="288"/>
      <c r="FJ403" s="288"/>
      <c r="FK403" s="288"/>
      <c r="FL403" s="288"/>
      <c r="FM403" s="288"/>
      <c r="FN403" s="288"/>
      <c r="FO403" s="288"/>
      <c r="FP403" s="288"/>
      <c r="FQ403" s="288"/>
      <c r="FR403" s="288"/>
      <c r="FS403" s="288"/>
      <c r="FT403" s="288"/>
      <c r="FU403" s="288"/>
      <c r="FV403" s="288"/>
      <c r="FW403" s="288"/>
      <c r="FX403" s="288"/>
      <c r="FY403" s="288"/>
      <c r="FZ403" s="288"/>
      <c r="GA403" s="288"/>
      <c r="GB403" s="288"/>
      <c r="GC403" s="288"/>
      <c r="GD403" s="288"/>
      <c r="GE403" s="494"/>
      <c r="GF403" s="494"/>
      <c r="GG403" s="494"/>
      <c r="GH403" s="494"/>
      <c r="GI403" s="494"/>
      <c r="GJ403" s="496"/>
      <c r="GL403" s="497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</row>
    <row r="404" spans="1:249" s="63" customFormat="1" ht="21.75" customHeight="1" hidden="1">
      <c r="A404" s="517"/>
      <c r="B404" s="496"/>
      <c r="C404" s="494"/>
      <c r="D404" s="494"/>
      <c r="E404" s="494"/>
      <c r="F404" s="494"/>
      <c r="G404" s="494"/>
      <c r="H404" s="494"/>
      <c r="I404" s="494"/>
      <c r="J404" s="494"/>
      <c r="K404" s="494"/>
      <c r="L404" s="494"/>
      <c r="M404" s="494"/>
      <c r="N404" s="494"/>
      <c r="O404" s="494"/>
      <c r="P404" s="494"/>
      <c r="Q404" s="494"/>
      <c r="R404" s="494"/>
      <c r="S404" s="494"/>
      <c r="T404" s="494"/>
      <c r="U404" s="494"/>
      <c r="V404" s="494"/>
      <c r="W404" s="494"/>
      <c r="X404" s="494"/>
      <c r="Y404" s="494"/>
      <c r="Z404" s="494"/>
      <c r="AA404" s="494"/>
      <c r="AB404" s="494"/>
      <c r="AC404" s="494"/>
      <c r="AD404" s="494"/>
      <c r="AE404" s="494"/>
      <c r="AF404" s="494"/>
      <c r="AG404" s="494"/>
      <c r="AH404" s="494"/>
      <c r="AI404" s="494"/>
      <c r="AJ404" s="494"/>
      <c r="AK404" s="494"/>
      <c r="AL404" s="494"/>
      <c r="AM404" s="494"/>
      <c r="AN404" s="494"/>
      <c r="AO404" s="494"/>
      <c r="AP404" s="494"/>
      <c r="AQ404" s="494"/>
      <c r="AR404" s="494"/>
      <c r="AS404" s="494"/>
      <c r="AT404" s="494"/>
      <c r="AU404" s="494"/>
      <c r="AV404" s="494"/>
      <c r="AW404" s="494"/>
      <c r="AX404" s="494"/>
      <c r="AY404" s="494"/>
      <c r="AZ404" s="494"/>
      <c r="BA404" s="494"/>
      <c r="BB404" s="494"/>
      <c r="BC404" s="494"/>
      <c r="BD404" s="494"/>
      <c r="BE404" s="494"/>
      <c r="BF404" s="494"/>
      <c r="BG404" s="494"/>
      <c r="BH404" s="494"/>
      <c r="BI404" s="494"/>
      <c r="BJ404" s="494"/>
      <c r="BK404" s="494"/>
      <c r="BL404" s="494"/>
      <c r="BM404" s="494"/>
      <c r="BN404" s="494"/>
      <c r="BO404" s="494"/>
      <c r="BP404" s="494"/>
      <c r="BQ404" s="494"/>
      <c r="BR404" s="494"/>
      <c r="BS404" s="494"/>
      <c r="BT404" s="494"/>
      <c r="BU404" s="494"/>
      <c r="BV404" s="494"/>
      <c r="BW404" s="494"/>
      <c r="BX404" s="494"/>
      <c r="BY404" s="494"/>
      <c r="BZ404" s="494"/>
      <c r="CA404" s="494"/>
      <c r="CB404" s="494"/>
      <c r="CC404" s="494"/>
      <c r="CD404" s="494"/>
      <c r="CE404" s="494"/>
      <c r="CF404" s="494"/>
      <c r="CG404" s="494"/>
      <c r="CH404" s="494"/>
      <c r="CI404" s="494"/>
      <c r="CJ404" s="494"/>
      <c r="CK404" s="494"/>
      <c r="CL404" s="494"/>
      <c r="CM404" s="494"/>
      <c r="CN404" s="494"/>
      <c r="CO404" s="494"/>
      <c r="CP404" s="494"/>
      <c r="CQ404" s="494"/>
      <c r="CR404" s="494"/>
      <c r="CS404" s="494"/>
      <c r="CT404" s="494"/>
      <c r="CU404" s="494"/>
      <c r="CV404" s="494"/>
      <c r="CW404" s="494"/>
      <c r="CX404" s="494"/>
      <c r="CY404" s="494"/>
      <c r="CZ404" s="494"/>
      <c r="DA404" s="494"/>
      <c r="DB404" s="494"/>
      <c r="DC404" s="494"/>
      <c r="DD404" s="494"/>
      <c r="DE404" s="494"/>
      <c r="DF404" s="494"/>
      <c r="DG404" s="494"/>
      <c r="DH404" s="494"/>
      <c r="DI404" s="494"/>
      <c r="DJ404" s="494"/>
      <c r="DK404" s="494"/>
      <c r="DL404" s="494"/>
      <c r="DM404" s="494"/>
      <c r="DN404" s="494"/>
      <c r="DO404" s="494"/>
      <c r="DP404" s="494"/>
      <c r="DQ404" s="494"/>
      <c r="DR404" s="494"/>
      <c r="DS404" s="494"/>
      <c r="DT404" s="494"/>
      <c r="DU404" s="494"/>
      <c r="DV404" s="494"/>
      <c r="DW404" s="494"/>
      <c r="DX404" s="494"/>
      <c r="DY404" s="494"/>
      <c r="DZ404" s="494"/>
      <c r="EA404" s="494"/>
      <c r="EB404" s="494"/>
      <c r="EC404" s="494"/>
      <c r="ED404" s="494"/>
      <c r="EE404" s="494"/>
      <c r="EF404" s="494"/>
      <c r="EG404" s="494"/>
      <c r="EH404" s="494"/>
      <c r="EI404" s="494"/>
      <c r="EJ404" s="494"/>
      <c r="EK404" s="494"/>
      <c r="EL404" s="494"/>
      <c r="EM404" s="494"/>
      <c r="EN404" s="494"/>
      <c r="EO404" s="494"/>
      <c r="EP404" s="494"/>
      <c r="EQ404" s="494"/>
      <c r="ER404" s="494"/>
      <c r="ES404" s="494"/>
      <c r="ET404" s="494"/>
      <c r="EU404" s="494"/>
      <c r="EV404" s="494"/>
      <c r="EW404" s="494"/>
      <c r="EX404" s="494"/>
      <c r="EY404" s="494"/>
      <c r="EZ404" s="494"/>
      <c r="FA404" s="494"/>
      <c r="FB404" s="494"/>
      <c r="FC404" s="288"/>
      <c r="FD404" s="288"/>
      <c r="FE404" s="288"/>
      <c r="FF404" s="288"/>
      <c r="FG404" s="288"/>
      <c r="FH404" s="288"/>
      <c r="FI404" s="288"/>
      <c r="FJ404" s="288"/>
      <c r="FK404" s="288"/>
      <c r="FL404" s="288"/>
      <c r="FM404" s="288"/>
      <c r="FN404" s="288"/>
      <c r="FO404" s="288"/>
      <c r="FP404" s="288"/>
      <c r="FQ404" s="288"/>
      <c r="FR404" s="288"/>
      <c r="FS404" s="288"/>
      <c r="FT404" s="288"/>
      <c r="FU404" s="288"/>
      <c r="FV404" s="288"/>
      <c r="FW404" s="288"/>
      <c r="FX404" s="288"/>
      <c r="FY404" s="288"/>
      <c r="FZ404" s="288"/>
      <c r="GA404" s="288"/>
      <c r="GB404" s="288"/>
      <c r="GC404" s="288"/>
      <c r="GD404" s="288"/>
      <c r="GE404" s="494"/>
      <c r="GF404" s="494"/>
      <c r="GG404" s="494"/>
      <c r="GH404" s="494"/>
      <c r="GI404" s="494"/>
      <c r="GJ404" s="496"/>
      <c r="GK404" s="498"/>
      <c r="GL404" s="499"/>
      <c r="GM404" s="498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  <c r="IG404" s="21"/>
      <c r="IH404" s="21"/>
      <c r="II404" s="21"/>
      <c r="IJ404" s="21"/>
      <c r="IK404" s="21"/>
      <c r="IL404" s="21"/>
      <c r="IM404" s="21"/>
      <c r="IN404" s="21"/>
      <c r="IO404" s="21"/>
    </row>
    <row r="405" spans="1:249" ht="15" hidden="1">
      <c r="A405" s="517"/>
      <c r="B405" s="230"/>
      <c r="C405" s="494"/>
      <c r="D405" s="494"/>
      <c r="E405" s="494"/>
      <c r="F405" s="494"/>
      <c r="G405" s="494"/>
      <c r="H405" s="494"/>
      <c r="I405" s="494"/>
      <c r="J405" s="494"/>
      <c r="K405" s="494"/>
      <c r="L405" s="494"/>
      <c r="M405" s="494"/>
      <c r="N405" s="494"/>
      <c r="O405" s="494"/>
      <c r="P405" s="494"/>
      <c r="Q405" s="494"/>
      <c r="R405" s="494"/>
      <c r="S405" s="494"/>
      <c r="T405" s="494"/>
      <c r="U405" s="494"/>
      <c r="V405" s="494"/>
      <c r="W405" s="494"/>
      <c r="X405" s="494"/>
      <c r="Y405" s="494"/>
      <c r="Z405" s="494"/>
      <c r="AA405" s="494"/>
      <c r="AB405" s="494"/>
      <c r="AC405" s="494"/>
      <c r="AD405" s="494"/>
      <c r="AE405" s="494"/>
      <c r="AF405" s="494"/>
      <c r="AG405" s="494"/>
      <c r="AH405" s="494"/>
      <c r="AI405" s="494"/>
      <c r="AJ405" s="494"/>
      <c r="AK405" s="494"/>
      <c r="AL405" s="494"/>
      <c r="AM405" s="494"/>
      <c r="AN405" s="494"/>
      <c r="AO405" s="494"/>
      <c r="AP405" s="494"/>
      <c r="AQ405" s="494"/>
      <c r="AR405" s="494"/>
      <c r="AS405" s="494"/>
      <c r="AT405" s="494"/>
      <c r="AU405" s="494"/>
      <c r="AV405" s="494"/>
      <c r="AW405" s="494"/>
      <c r="AX405" s="494"/>
      <c r="AY405" s="494"/>
      <c r="AZ405" s="494"/>
      <c r="BA405" s="494"/>
      <c r="BB405" s="494"/>
      <c r="BC405" s="494"/>
      <c r="BD405" s="494"/>
      <c r="BE405" s="494"/>
      <c r="BF405" s="494"/>
      <c r="BG405" s="494"/>
      <c r="BH405" s="494"/>
      <c r="BI405" s="494"/>
      <c r="BJ405" s="494"/>
      <c r="BK405" s="494"/>
      <c r="BL405" s="494"/>
      <c r="BM405" s="494"/>
      <c r="BN405" s="494"/>
      <c r="BO405" s="494"/>
      <c r="BP405" s="494"/>
      <c r="BQ405" s="494"/>
      <c r="BR405" s="494"/>
      <c r="BS405" s="494"/>
      <c r="BT405" s="494"/>
      <c r="BU405" s="494"/>
      <c r="BV405" s="494"/>
      <c r="BW405" s="494"/>
      <c r="BX405" s="494"/>
      <c r="BY405" s="494"/>
      <c r="BZ405" s="494"/>
      <c r="CA405" s="494"/>
      <c r="CB405" s="494"/>
      <c r="CC405" s="494"/>
      <c r="CD405" s="494"/>
      <c r="CE405" s="494"/>
      <c r="CF405" s="494"/>
      <c r="CG405" s="494"/>
      <c r="CH405" s="494"/>
      <c r="CI405" s="494"/>
      <c r="CJ405" s="494"/>
      <c r="CK405" s="494"/>
      <c r="CL405" s="494"/>
      <c r="CM405" s="494"/>
      <c r="CN405" s="494"/>
      <c r="CO405" s="494"/>
      <c r="CP405" s="494"/>
      <c r="CQ405" s="494"/>
      <c r="CR405" s="494"/>
      <c r="CS405" s="494"/>
      <c r="CT405" s="494"/>
      <c r="CU405" s="494"/>
      <c r="CV405" s="494"/>
      <c r="CW405" s="494"/>
      <c r="CX405" s="494"/>
      <c r="CY405" s="494"/>
      <c r="CZ405" s="494"/>
      <c r="DA405" s="494"/>
      <c r="DB405" s="494"/>
      <c r="DC405" s="494"/>
      <c r="DD405" s="494"/>
      <c r="DE405" s="494"/>
      <c r="DF405" s="494"/>
      <c r="DG405" s="494"/>
      <c r="DH405" s="494"/>
      <c r="DI405" s="494"/>
      <c r="DJ405" s="494"/>
      <c r="DK405" s="494"/>
      <c r="DL405" s="494"/>
      <c r="DM405" s="494"/>
      <c r="DN405" s="494"/>
      <c r="DO405" s="494"/>
      <c r="DP405" s="494"/>
      <c r="DQ405" s="494"/>
      <c r="DR405" s="494"/>
      <c r="DS405" s="494"/>
      <c r="DT405" s="494"/>
      <c r="DU405" s="494"/>
      <c r="DV405" s="494"/>
      <c r="DW405" s="494"/>
      <c r="DX405" s="494"/>
      <c r="DY405" s="494"/>
      <c r="DZ405" s="494"/>
      <c r="EA405" s="494"/>
      <c r="EB405" s="494"/>
      <c r="EC405" s="494"/>
      <c r="ED405" s="494"/>
      <c r="EE405" s="494"/>
      <c r="EF405" s="494"/>
      <c r="EG405" s="494"/>
      <c r="EH405" s="494"/>
      <c r="EI405" s="494"/>
      <c r="EJ405" s="494"/>
      <c r="EK405" s="494"/>
      <c r="EL405" s="494"/>
      <c r="EM405" s="494"/>
      <c r="EN405" s="494"/>
      <c r="EO405" s="494"/>
      <c r="EP405" s="494"/>
      <c r="EQ405" s="494"/>
      <c r="ER405" s="494"/>
      <c r="ES405" s="494"/>
      <c r="ET405" s="494"/>
      <c r="EU405" s="494"/>
      <c r="EV405" s="494"/>
      <c r="EW405" s="494"/>
      <c r="EX405" s="494"/>
      <c r="EY405" s="494"/>
      <c r="EZ405" s="494"/>
      <c r="FA405" s="494"/>
      <c r="FB405" s="494"/>
      <c r="FC405" s="288"/>
      <c r="FD405" s="288"/>
      <c r="FE405" s="288"/>
      <c r="FF405" s="288"/>
      <c r="FG405" s="288"/>
      <c r="FH405" s="288"/>
      <c r="FI405" s="288"/>
      <c r="FJ405" s="288"/>
      <c r="FK405" s="288"/>
      <c r="FL405" s="288"/>
      <c r="FM405" s="288"/>
      <c r="FN405" s="288"/>
      <c r="FO405" s="288"/>
      <c r="FP405" s="288"/>
      <c r="FQ405" s="288"/>
      <c r="FR405" s="288"/>
      <c r="FS405" s="288"/>
      <c r="FT405" s="288"/>
      <c r="FU405" s="288"/>
      <c r="FV405" s="288"/>
      <c r="FW405" s="288"/>
      <c r="FX405" s="288"/>
      <c r="FY405" s="288"/>
      <c r="FZ405" s="288"/>
      <c r="GA405" s="288"/>
      <c r="GB405" s="288"/>
      <c r="GC405" s="288"/>
      <c r="GD405" s="288"/>
      <c r="GE405" s="494"/>
      <c r="GF405" s="494"/>
      <c r="GG405" s="494"/>
      <c r="GH405" s="494"/>
      <c r="GI405" s="494"/>
      <c r="GK405" s="500"/>
      <c r="GL405" s="501"/>
      <c r="GM405" s="500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  <c r="IG405" s="21"/>
      <c r="IH405" s="21"/>
      <c r="II405" s="21"/>
      <c r="IJ405" s="21"/>
      <c r="IK405" s="21"/>
      <c r="IL405" s="21"/>
      <c r="IM405" s="21"/>
      <c r="IN405" s="21"/>
      <c r="IO405" s="21"/>
    </row>
    <row r="406" spans="1:249" ht="15" hidden="1">
      <c r="A406" s="517"/>
      <c r="B406" s="230"/>
      <c r="C406" s="494"/>
      <c r="D406" s="494"/>
      <c r="E406" s="494"/>
      <c r="F406" s="494"/>
      <c r="G406" s="494"/>
      <c r="H406" s="494"/>
      <c r="I406" s="494"/>
      <c r="J406" s="494"/>
      <c r="K406" s="494"/>
      <c r="L406" s="494"/>
      <c r="M406" s="494"/>
      <c r="N406" s="494"/>
      <c r="O406" s="494"/>
      <c r="P406" s="494"/>
      <c r="Q406" s="494"/>
      <c r="R406" s="494"/>
      <c r="S406" s="494"/>
      <c r="T406" s="494"/>
      <c r="U406" s="494"/>
      <c r="V406" s="494"/>
      <c r="W406" s="494"/>
      <c r="X406" s="494"/>
      <c r="Y406" s="494"/>
      <c r="Z406" s="494"/>
      <c r="AA406" s="494"/>
      <c r="AB406" s="494"/>
      <c r="AC406" s="494"/>
      <c r="AD406" s="494"/>
      <c r="AE406" s="494"/>
      <c r="AF406" s="494"/>
      <c r="AG406" s="494"/>
      <c r="AH406" s="494"/>
      <c r="AI406" s="494"/>
      <c r="AJ406" s="494"/>
      <c r="AK406" s="494"/>
      <c r="AL406" s="494"/>
      <c r="AM406" s="494"/>
      <c r="AN406" s="494"/>
      <c r="AO406" s="494"/>
      <c r="AP406" s="494"/>
      <c r="AQ406" s="494"/>
      <c r="AR406" s="494"/>
      <c r="AS406" s="494"/>
      <c r="AT406" s="494"/>
      <c r="AU406" s="494"/>
      <c r="AV406" s="494"/>
      <c r="AW406" s="494"/>
      <c r="AX406" s="494"/>
      <c r="AY406" s="494"/>
      <c r="AZ406" s="494"/>
      <c r="BA406" s="494"/>
      <c r="BB406" s="494"/>
      <c r="BC406" s="494"/>
      <c r="BD406" s="494"/>
      <c r="BE406" s="494"/>
      <c r="BF406" s="494"/>
      <c r="BG406" s="494"/>
      <c r="BH406" s="494"/>
      <c r="BI406" s="494"/>
      <c r="BJ406" s="494"/>
      <c r="BK406" s="494"/>
      <c r="BL406" s="494"/>
      <c r="BM406" s="494"/>
      <c r="BN406" s="494"/>
      <c r="BO406" s="494"/>
      <c r="BP406" s="494"/>
      <c r="BQ406" s="494"/>
      <c r="BR406" s="494"/>
      <c r="BS406" s="494"/>
      <c r="BT406" s="494"/>
      <c r="BU406" s="494"/>
      <c r="BV406" s="494"/>
      <c r="BW406" s="494"/>
      <c r="BX406" s="494"/>
      <c r="BY406" s="494"/>
      <c r="BZ406" s="494"/>
      <c r="CA406" s="494"/>
      <c r="CB406" s="494"/>
      <c r="CC406" s="494"/>
      <c r="CD406" s="494"/>
      <c r="CE406" s="494"/>
      <c r="CF406" s="494"/>
      <c r="CG406" s="494"/>
      <c r="CH406" s="494"/>
      <c r="CI406" s="494"/>
      <c r="CJ406" s="494"/>
      <c r="CK406" s="494"/>
      <c r="CL406" s="494"/>
      <c r="CM406" s="494"/>
      <c r="CN406" s="494"/>
      <c r="CO406" s="494"/>
      <c r="CP406" s="494"/>
      <c r="CQ406" s="494"/>
      <c r="CR406" s="494"/>
      <c r="CS406" s="494"/>
      <c r="CT406" s="494"/>
      <c r="CU406" s="494"/>
      <c r="CV406" s="494"/>
      <c r="CW406" s="494"/>
      <c r="CX406" s="494"/>
      <c r="CY406" s="494"/>
      <c r="CZ406" s="494"/>
      <c r="DA406" s="494"/>
      <c r="DB406" s="494"/>
      <c r="DC406" s="494"/>
      <c r="DD406" s="494"/>
      <c r="DE406" s="494"/>
      <c r="DF406" s="494"/>
      <c r="DG406" s="494"/>
      <c r="DH406" s="494"/>
      <c r="DI406" s="494"/>
      <c r="DJ406" s="494"/>
      <c r="DK406" s="494"/>
      <c r="DL406" s="494"/>
      <c r="DM406" s="494"/>
      <c r="DN406" s="494"/>
      <c r="DO406" s="494"/>
      <c r="DP406" s="494"/>
      <c r="DQ406" s="494"/>
      <c r="DR406" s="494"/>
      <c r="DS406" s="494"/>
      <c r="DT406" s="494"/>
      <c r="DU406" s="494"/>
      <c r="DV406" s="494"/>
      <c r="DW406" s="494"/>
      <c r="DX406" s="494"/>
      <c r="DY406" s="494"/>
      <c r="DZ406" s="494"/>
      <c r="EA406" s="494"/>
      <c r="EB406" s="494"/>
      <c r="EC406" s="494"/>
      <c r="ED406" s="494"/>
      <c r="EE406" s="494"/>
      <c r="EF406" s="494"/>
      <c r="EG406" s="494"/>
      <c r="EH406" s="494"/>
      <c r="EI406" s="494"/>
      <c r="EJ406" s="494"/>
      <c r="EK406" s="494"/>
      <c r="EL406" s="494"/>
      <c r="EM406" s="494"/>
      <c r="EN406" s="494"/>
      <c r="EO406" s="494"/>
      <c r="EP406" s="494"/>
      <c r="EQ406" s="494"/>
      <c r="ER406" s="494"/>
      <c r="ES406" s="494"/>
      <c r="ET406" s="494"/>
      <c r="EU406" s="494"/>
      <c r="EV406" s="494"/>
      <c r="EW406" s="494"/>
      <c r="EX406" s="494"/>
      <c r="EY406" s="494"/>
      <c r="EZ406" s="494"/>
      <c r="FA406" s="494"/>
      <c r="FB406" s="494"/>
      <c r="FC406" s="288"/>
      <c r="FD406" s="288"/>
      <c r="FE406" s="288"/>
      <c r="FF406" s="288"/>
      <c r="FG406" s="288"/>
      <c r="FH406" s="288"/>
      <c r="FI406" s="288"/>
      <c r="FJ406" s="288"/>
      <c r="FK406" s="288"/>
      <c r="FL406" s="288"/>
      <c r="FM406" s="288"/>
      <c r="FN406" s="288"/>
      <c r="FO406" s="288"/>
      <c r="FP406" s="288"/>
      <c r="FQ406" s="288"/>
      <c r="FR406" s="288"/>
      <c r="FS406" s="288"/>
      <c r="FT406" s="288"/>
      <c r="FU406" s="288"/>
      <c r="FV406" s="288"/>
      <c r="FW406" s="288"/>
      <c r="FX406" s="288"/>
      <c r="FY406" s="288"/>
      <c r="FZ406" s="288"/>
      <c r="GA406" s="288"/>
      <c r="GB406" s="288"/>
      <c r="GC406" s="288"/>
      <c r="GD406" s="288"/>
      <c r="GE406" s="494"/>
      <c r="GF406" s="494"/>
      <c r="GG406" s="494"/>
      <c r="GH406" s="494"/>
      <c r="GI406" s="494"/>
      <c r="GK406" s="502"/>
      <c r="GL406" s="503"/>
      <c r="GM406" s="502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21"/>
      <c r="IH406" s="21"/>
      <c r="II406" s="21"/>
      <c r="IJ406" s="21"/>
      <c r="IK406" s="21"/>
      <c r="IL406" s="21"/>
      <c r="IM406" s="21"/>
      <c r="IN406" s="21"/>
      <c r="IO406" s="21"/>
    </row>
    <row r="407" spans="1:249" ht="15" hidden="1">
      <c r="A407" s="517"/>
      <c r="B407" s="230"/>
      <c r="C407" s="494"/>
      <c r="D407" s="494"/>
      <c r="E407" s="494"/>
      <c r="F407" s="494"/>
      <c r="G407" s="494"/>
      <c r="H407" s="494"/>
      <c r="I407" s="494"/>
      <c r="J407" s="494"/>
      <c r="K407" s="494"/>
      <c r="L407" s="494"/>
      <c r="M407" s="494"/>
      <c r="N407" s="494"/>
      <c r="O407" s="494"/>
      <c r="P407" s="494"/>
      <c r="Q407" s="494"/>
      <c r="R407" s="494"/>
      <c r="S407" s="494"/>
      <c r="T407" s="494"/>
      <c r="U407" s="494"/>
      <c r="V407" s="494"/>
      <c r="W407" s="494"/>
      <c r="X407" s="494"/>
      <c r="Y407" s="494"/>
      <c r="Z407" s="494"/>
      <c r="AA407" s="494"/>
      <c r="AB407" s="494"/>
      <c r="AC407" s="494"/>
      <c r="AD407" s="494"/>
      <c r="AE407" s="494"/>
      <c r="AF407" s="494"/>
      <c r="AG407" s="494"/>
      <c r="AH407" s="494"/>
      <c r="AI407" s="494"/>
      <c r="AJ407" s="494"/>
      <c r="AK407" s="494"/>
      <c r="AL407" s="494"/>
      <c r="AM407" s="494"/>
      <c r="AN407" s="494"/>
      <c r="AO407" s="494"/>
      <c r="AP407" s="494"/>
      <c r="AQ407" s="494"/>
      <c r="AR407" s="494"/>
      <c r="AS407" s="494"/>
      <c r="AT407" s="494"/>
      <c r="AU407" s="494"/>
      <c r="AV407" s="494"/>
      <c r="AW407" s="494"/>
      <c r="AX407" s="494"/>
      <c r="AY407" s="494"/>
      <c r="AZ407" s="494"/>
      <c r="BA407" s="494"/>
      <c r="BB407" s="494"/>
      <c r="BC407" s="494"/>
      <c r="BD407" s="494"/>
      <c r="BE407" s="494"/>
      <c r="BF407" s="494"/>
      <c r="BG407" s="494"/>
      <c r="BH407" s="494"/>
      <c r="BI407" s="494"/>
      <c r="BJ407" s="494"/>
      <c r="BK407" s="494"/>
      <c r="BL407" s="494"/>
      <c r="BM407" s="494"/>
      <c r="BN407" s="494"/>
      <c r="BO407" s="494"/>
      <c r="BP407" s="494"/>
      <c r="BQ407" s="494"/>
      <c r="BR407" s="494"/>
      <c r="BS407" s="494"/>
      <c r="BT407" s="494"/>
      <c r="BU407" s="494"/>
      <c r="BV407" s="494"/>
      <c r="BW407" s="494"/>
      <c r="BX407" s="494"/>
      <c r="BY407" s="494"/>
      <c r="BZ407" s="494"/>
      <c r="CA407" s="494"/>
      <c r="CB407" s="494"/>
      <c r="CC407" s="494"/>
      <c r="CD407" s="494"/>
      <c r="CE407" s="494"/>
      <c r="CF407" s="494"/>
      <c r="CG407" s="494"/>
      <c r="CH407" s="494"/>
      <c r="CI407" s="494"/>
      <c r="CJ407" s="494"/>
      <c r="CK407" s="494"/>
      <c r="CL407" s="494"/>
      <c r="CM407" s="494"/>
      <c r="CN407" s="494"/>
      <c r="CO407" s="494"/>
      <c r="CP407" s="494"/>
      <c r="CQ407" s="494"/>
      <c r="CR407" s="494"/>
      <c r="CS407" s="494"/>
      <c r="CT407" s="494"/>
      <c r="CU407" s="494"/>
      <c r="CV407" s="494"/>
      <c r="CW407" s="494"/>
      <c r="CX407" s="494"/>
      <c r="CY407" s="494"/>
      <c r="CZ407" s="494"/>
      <c r="DA407" s="494"/>
      <c r="DB407" s="494"/>
      <c r="DC407" s="494"/>
      <c r="DD407" s="494"/>
      <c r="DE407" s="494"/>
      <c r="DF407" s="494"/>
      <c r="DG407" s="494"/>
      <c r="DH407" s="494"/>
      <c r="DI407" s="494"/>
      <c r="DJ407" s="494"/>
      <c r="DK407" s="494"/>
      <c r="DL407" s="494"/>
      <c r="DM407" s="494"/>
      <c r="DN407" s="494"/>
      <c r="DO407" s="494"/>
      <c r="DP407" s="494"/>
      <c r="DQ407" s="494"/>
      <c r="DR407" s="494"/>
      <c r="DS407" s="494"/>
      <c r="DT407" s="494"/>
      <c r="DU407" s="494"/>
      <c r="DV407" s="494"/>
      <c r="DW407" s="494"/>
      <c r="DX407" s="494"/>
      <c r="DY407" s="494"/>
      <c r="DZ407" s="494"/>
      <c r="EA407" s="494"/>
      <c r="EB407" s="494"/>
      <c r="EC407" s="494"/>
      <c r="ED407" s="494"/>
      <c r="EE407" s="494"/>
      <c r="EF407" s="494"/>
      <c r="EG407" s="494"/>
      <c r="EH407" s="494"/>
      <c r="EI407" s="494"/>
      <c r="EJ407" s="494"/>
      <c r="EK407" s="494"/>
      <c r="EL407" s="494"/>
      <c r="EM407" s="494"/>
      <c r="EN407" s="494"/>
      <c r="EO407" s="494"/>
      <c r="EP407" s="494"/>
      <c r="EQ407" s="494"/>
      <c r="ER407" s="494"/>
      <c r="ES407" s="494"/>
      <c r="ET407" s="494"/>
      <c r="EU407" s="494"/>
      <c r="EV407" s="494"/>
      <c r="EW407" s="494"/>
      <c r="EX407" s="494"/>
      <c r="EY407" s="494"/>
      <c r="EZ407" s="494"/>
      <c r="FA407" s="494"/>
      <c r="FB407" s="494"/>
      <c r="FC407" s="288"/>
      <c r="FD407" s="288"/>
      <c r="FE407" s="288"/>
      <c r="FF407" s="288"/>
      <c r="FG407" s="288"/>
      <c r="FH407" s="288"/>
      <c r="FI407" s="288"/>
      <c r="FJ407" s="288"/>
      <c r="FK407" s="288"/>
      <c r="FL407" s="288"/>
      <c r="FM407" s="288"/>
      <c r="FN407" s="288"/>
      <c r="FO407" s="288"/>
      <c r="FP407" s="288"/>
      <c r="FQ407" s="288"/>
      <c r="FR407" s="288"/>
      <c r="FS407" s="288"/>
      <c r="FT407" s="288"/>
      <c r="FU407" s="288"/>
      <c r="FV407" s="288"/>
      <c r="FW407" s="288"/>
      <c r="FX407" s="288"/>
      <c r="FY407" s="288"/>
      <c r="FZ407" s="288"/>
      <c r="GA407" s="288"/>
      <c r="GB407" s="288"/>
      <c r="GC407" s="288"/>
      <c r="GD407" s="288"/>
      <c r="GE407" s="494"/>
      <c r="GF407" s="494"/>
      <c r="GG407" s="494"/>
      <c r="GH407" s="494"/>
      <c r="GI407" s="494"/>
      <c r="GK407" s="502"/>
      <c r="GL407" s="503"/>
      <c r="GM407" s="502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</row>
    <row r="408" spans="1:249" ht="15" hidden="1">
      <c r="A408" s="517"/>
      <c r="B408" s="230"/>
      <c r="C408" s="494"/>
      <c r="D408" s="494"/>
      <c r="E408" s="494"/>
      <c r="F408" s="494"/>
      <c r="G408" s="494"/>
      <c r="H408" s="494"/>
      <c r="I408" s="494"/>
      <c r="J408" s="494"/>
      <c r="K408" s="494"/>
      <c r="L408" s="494"/>
      <c r="M408" s="494"/>
      <c r="N408" s="494"/>
      <c r="O408" s="494"/>
      <c r="P408" s="494"/>
      <c r="Q408" s="494"/>
      <c r="R408" s="494"/>
      <c r="S408" s="494"/>
      <c r="T408" s="494"/>
      <c r="U408" s="494"/>
      <c r="V408" s="494"/>
      <c r="W408" s="494"/>
      <c r="X408" s="494"/>
      <c r="Y408" s="494"/>
      <c r="Z408" s="494"/>
      <c r="AA408" s="494"/>
      <c r="AB408" s="494"/>
      <c r="AC408" s="494"/>
      <c r="AD408" s="494"/>
      <c r="AE408" s="494"/>
      <c r="AF408" s="494"/>
      <c r="AG408" s="494"/>
      <c r="AH408" s="494"/>
      <c r="AI408" s="494"/>
      <c r="AJ408" s="494"/>
      <c r="AK408" s="494"/>
      <c r="AL408" s="494"/>
      <c r="AM408" s="494"/>
      <c r="AN408" s="494"/>
      <c r="AO408" s="494"/>
      <c r="AP408" s="494"/>
      <c r="AQ408" s="494"/>
      <c r="AR408" s="494"/>
      <c r="AS408" s="494"/>
      <c r="AT408" s="494"/>
      <c r="AU408" s="494"/>
      <c r="AV408" s="494"/>
      <c r="AW408" s="494"/>
      <c r="AX408" s="494"/>
      <c r="AY408" s="494"/>
      <c r="AZ408" s="494"/>
      <c r="BA408" s="494"/>
      <c r="BB408" s="494"/>
      <c r="BC408" s="494"/>
      <c r="BD408" s="494"/>
      <c r="BE408" s="494"/>
      <c r="BF408" s="494"/>
      <c r="BG408" s="494"/>
      <c r="BH408" s="494"/>
      <c r="BI408" s="494"/>
      <c r="BJ408" s="494"/>
      <c r="BK408" s="494"/>
      <c r="BL408" s="494"/>
      <c r="BM408" s="494"/>
      <c r="BN408" s="494"/>
      <c r="BO408" s="494"/>
      <c r="BP408" s="494"/>
      <c r="BQ408" s="494"/>
      <c r="BR408" s="494"/>
      <c r="BS408" s="494"/>
      <c r="BT408" s="494"/>
      <c r="BU408" s="494"/>
      <c r="BV408" s="494"/>
      <c r="BW408" s="494"/>
      <c r="BX408" s="494"/>
      <c r="BY408" s="494"/>
      <c r="BZ408" s="494"/>
      <c r="CA408" s="494"/>
      <c r="CB408" s="494"/>
      <c r="CC408" s="494"/>
      <c r="CD408" s="494"/>
      <c r="CE408" s="494"/>
      <c r="CF408" s="494"/>
      <c r="CG408" s="494"/>
      <c r="CH408" s="494"/>
      <c r="CI408" s="494"/>
      <c r="CJ408" s="494"/>
      <c r="CK408" s="494"/>
      <c r="CL408" s="494"/>
      <c r="CM408" s="494"/>
      <c r="CN408" s="494"/>
      <c r="CO408" s="494"/>
      <c r="CP408" s="494"/>
      <c r="CQ408" s="494"/>
      <c r="CR408" s="494"/>
      <c r="CS408" s="494"/>
      <c r="CT408" s="494"/>
      <c r="CU408" s="494"/>
      <c r="CV408" s="494"/>
      <c r="CW408" s="494"/>
      <c r="CX408" s="494"/>
      <c r="CY408" s="494"/>
      <c r="CZ408" s="494"/>
      <c r="DA408" s="494"/>
      <c r="DB408" s="494"/>
      <c r="DC408" s="494"/>
      <c r="DD408" s="494"/>
      <c r="DE408" s="494"/>
      <c r="DF408" s="494"/>
      <c r="DG408" s="494"/>
      <c r="DH408" s="494"/>
      <c r="DI408" s="494"/>
      <c r="DJ408" s="494"/>
      <c r="DK408" s="494"/>
      <c r="DL408" s="494"/>
      <c r="DM408" s="494"/>
      <c r="DN408" s="494"/>
      <c r="DO408" s="494"/>
      <c r="DP408" s="494"/>
      <c r="DQ408" s="494"/>
      <c r="DR408" s="494"/>
      <c r="DS408" s="494"/>
      <c r="DT408" s="494"/>
      <c r="DU408" s="494"/>
      <c r="DV408" s="494"/>
      <c r="DW408" s="494"/>
      <c r="DX408" s="494"/>
      <c r="DY408" s="494"/>
      <c r="DZ408" s="494"/>
      <c r="EA408" s="494"/>
      <c r="EB408" s="494"/>
      <c r="EC408" s="494"/>
      <c r="ED408" s="494"/>
      <c r="EE408" s="494"/>
      <c r="EF408" s="494"/>
      <c r="EG408" s="494"/>
      <c r="EH408" s="494"/>
      <c r="EI408" s="494"/>
      <c r="EJ408" s="494"/>
      <c r="EK408" s="494"/>
      <c r="EL408" s="494"/>
      <c r="EM408" s="494"/>
      <c r="EN408" s="494"/>
      <c r="EO408" s="494"/>
      <c r="EP408" s="494"/>
      <c r="EQ408" s="494"/>
      <c r="ER408" s="494"/>
      <c r="ES408" s="494"/>
      <c r="ET408" s="494"/>
      <c r="EU408" s="494"/>
      <c r="EV408" s="494"/>
      <c r="EW408" s="494"/>
      <c r="EX408" s="494"/>
      <c r="EY408" s="494"/>
      <c r="EZ408" s="494"/>
      <c r="FA408" s="494"/>
      <c r="FB408" s="494"/>
      <c r="FC408" s="288"/>
      <c r="FD408" s="288"/>
      <c r="FE408" s="288"/>
      <c r="FF408" s="288"/>
      <c r="FG408" s="288"/>
      <c r="FH408" s="288"/>
      <c r="FI408" s="288"/>
      <c r="FJ408" s="288"/>
      <c r="FK408" s="288"/>
      <c r="FL408" s="288"/>
      <c r="FM408" s="288"/>
      <c r="FN408" s="288"/>
      <c r="FO408" s="288"/>
      <c r="FP408" s="288"/>
      <c r="FQ408" s="288"/>
      <c r="FR408" s="288"/>
      <c r="FS408" s="288"/>
      <c r="FT408" s="288"/>
      <c r="FU408" s="288"/>
      <c r="FV408" s="288"/>
      <c r="FW408" s="288"/>
      <c r="FX408" s="288"/>
      <c r="FY408" s="288"/>
      <c r="FZ408" s="288"/>
      <c r="GA408" s="288"/>
      <c r="GB408" s="288"/>
      <c r="GC408" s="288"/>
      <c r="GD408" s="288"/>
      <c r="GE408" s="494"/>
      <c r="GF408" s="494"/>
      <c r="GG408" s="494"/>
      <c r="GH408" s="494"/>
      <c r="GI408" s="494"/>
      <c r="GK408" s="504"/>
      <c r="GL408" s="505"/>
      <c r="GM408" s="504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  <c r="ID408" s="21"/>
      <c r="IE408" s="21"/>
      <c r="IF408" s="21"/>
      <c r="IG408" s="21"/>
      <c r="IH408" s="21"/>
      <c r="II408" s="21"/>
      <c r="IJ408" s="21"/>
      <c r="IK408" s="21"/>
      <c r="IL408" s="21"/>
      <c r="IM408" s="21"/>
      <c r="IN408" s="21"/>
      <c r="IO408" s="21"/>
    </row>
    <row r="409" spans="1:249" ht="15" hidden="1">
      <c r="A409" s="517"/>
      <c r="B409" s="230"/>
      <c r="C409" s="494"/>
      <c r="D409" s="494"/>
      <c r="E409" s="494"/>
      <c r="F409" s="494"/>
      <c r="G409" s="494"/>
      <c r="H409" s="494"/>
      <c r="I409" s="494"/>
      <c r="J409" s="494"/>
      <c r="K409" s="494"/>
      <c r="L409" s="494"/>
      <c r="M409" s="494"/>
      <c r="N409" s="494"/>
      <c r="O409" s="494"/>
      <c r="P409" s="494"/>
      <c r="Q409" s="494"/>
      <c r="R409" s="494"/>
      <c r="S409" s="494"/>
      <c r="T409" s="494"/>
      <c r="U409" s="494"/>
      <c r="V409" s="494"/>
      <c r="W409" s="494"/>
      <c r="X409" s="494"/>
      <c r="Y409" s="494"/>
      <c r="Z409" s="494"/>
      <c r="AA409" s="494"/>
      <c r="AB409" s="494"/>
      <c r="AC409" s="494"/>
      <c r="AD409" s="494"/>
      <c r="AE409" s="494"/>
      <c r="AF409" s="494"/>
      <c r="AG409" s="494"/>
      <c r="AH409" s="494"/>
      <c r="AI409" s="494"/>
      <c r="AJ409" s="494"/>
      <c r="AK409" s="494"/>
      <c r="AL409" s="494"/>
      <c r="AM409" s="494"/>
      <c r="AN409" s="494"/>
      <c r="AO409" s="494"/>
      <c r="AP409" s="494"/>
      <c r="AQ409" s="494"/>
      <c r="AR409" s="494"/>
      <c r="AS409" s="494"/>
      <c r="AT409" s="494"/>
      <c r="AU409" s="494"/>
      <c r="AV409" s="494"/>
      <c r="AW409" s="494"/>
      <c r="AX409" s="494"/>
      <c r="AY409" s="494"/>
      <c r="AZ409" s="494"/>
      <c r="BA409" s="494"/>
      <c r="BB409" s="494"/>
      <c r="BC409" s="494"/>
      <c r="BD409" s="494"/>
      <c r="BE409" s="494"/>
      <c r="BF409" s="494"/>
      <c r="BG409" s="494"/>
      <c r="BH409" s="494"/>
      <c r="BI409" s="494"/>
      <c r="BJ409" s="494"/>
      <c r="BK409" s="494"/>
      <c r="BL409" s="494"/>
      <c r="BM409" s="494"/>
      <c r="BN409" s="494"/>
      <c r="BO409" s="494"/>
      <c r="BP409" s="494"/>
      <c r="BQ409" s="494"/>
      <c r="BR409" s="494"/>
      <c r="BS409" s="494"/>
      <c r="BT409" s="494"/>
      <c r="BU409" s="494"/>
      <c r="BV409" s="494"/>
      <c r="BW409" s="494"/>
      <c r="BX409" s="494"/>
      <c r="BY409" s="494"/>
      <c r="BZ409" s="494"/>
      <c r="CA409" s="494"/>
      <c r="CB409" s="494"/>
      <c r="CC409" s="494"/>
      <c r="CD409" s="494"/>
      <c r="CE409" s="494"/>
      <c r="CF409" s="494"/>
      <c r="CG409" s="494"/>
      <c r="CH409" s="494"/>
      <c r="CI409" s="494"/>
      <c r="CJ409" s="494"/>
      <c r="CK409" s="494"/>
      <c r="CL409" s="494"/>
      <c r="CM409" s="494"/>
      <c r="CN409" s="494"/>
      <c r="CO409" s="494"/>
      <c r="CP409" s="494"/>
      <c r="CQ409" s="494"/>
      <c r="CR409" s="494"/>
      <c r="CS409" s="494"/>
      <c r="CT409" s="494"/>
      <c r="CU409" s="494"/>
      <c r="CV409" s="494"/>
      <c r="CW409" s="494"/>
      <c r="CX409" s="494"/>
      <c r="CY409" s="494"/>
      <c r="CZ409" s="494"/>
      <c r="DA409" s="494"/>
      <c r="DB409" s="494"/>
      <c r="DC409" s="494"/>
      <c r="DD409" s="494"/>
      <c r="DE409" s="494"/>
      <c r="DF409" s="494"/>
      <c r="DG409" s="494"/>
      <c r="DH409" s="494"/>
      <c r="DI409" s="494"/>
      <c r="DJ409" s="494"/>
      <c r="DK409" s="494"/>
      <c r="DL409" s="494"/>
      <c r="DM409" s="494"/>
      <c r="DN409" s="494"/>
      <c r="DO409" s="494"/>
      <c r="DP409" s="494"/>
      <c r="DQ409" s="494"/>
      <c r="DR409" s="494"/>
      <c r="DS409" s="494"/>
      <c r="DT409" s="494"/>
      <c r="DU409" s="494"/>
      <c r="DV409" s="494"/>
      <c r="DW409" s="494"/>
      <c r="DX409" s="494"/>
      <c r="DY409" s="494"/>
      <c r="DZ409" s="494"/>
      <c r="EA409" s="494"/>
      <c r="EB409" s="494"/>
      <c r="EC409" s="494"/>
      <c r="ED409" s="494"/>
      <c r="EE409" s="494"/>
      <c r="EF409" s="494"/>
      <c r="EG409" s="494"/>
      <c r="EH409" s="494"/>
      <c r="EI409" s="494"/>
      <c r="EJ409" s="494"/>
      <c r="EK409" s="494"/>
      <c r="EL409" s="494"/>
      <c r="EM409" s="494"/>
      <c r="EN409" s="494"/>
      <c r="EO409" s="494"/>
      <c r="EP409" s="494"/>
      <c r="EQ409" s="494"/>
      <c r="ER409" s="494"/>
      <c r="ES409" s="494"/>
      <c r="ET409" s="494"/>
      <c r="EU409" s="494"/>
      <c r="EV409" s="494"/>
      <c r="EW409" s="494"/>
      <c r="EX409" s="494"/>
      <c r="EY409" s="494"/>
      <c r="EZ409" s="494"/>
      <c r="FA409" s="494"/>
      <c r="FB409" s="494"/>
      <c r="FC409" s="288"/>
      <c r="FD409" s="288"/>
      <c r="FE409" s="288"/>
      <c r="FF409" s="288"/>
      <c r="FG409" s="288"/>
      <c r="FH409" s="288"/>
      <c r="FI409" s="288"/>
      <c r="FJ409" s="288"/>
      <c r="FK409" s="288"/>
      <c r="FL409" s="288"/>
      <c r="FM409" s="288"/>
      <c r="FN409" s="288"/>
      <c r="FO409" s="288"/>
      <c r="FP409" s="288"/>
      <c r="FQ409" s="288"/>
      <c r="FR409" s="288"/>
      <c r="FS409" s="288"/>
      <c r="FT409" s="288"/>
      <c r="FU409" s="288"/>
      <c r="FV409" s="288"/>
      <c r="FW409" s="288"/>
      <c r="FX409" s="288"/>
      <c r="FY409" s="288"/>
      <c r="FZ409" s="288"/>
      <c r="GA409" s="288"/>
      <c r="GB409" s="288"/>
      <c r="GC409" s="288"/>
      <c r="GD409" s="288"/>
      <c r="GE409" s="494"/>
      <c r="GF409" s="494"/>
      <c r="GG409" s="494"/>
      <c r="GH409" s="494"/>
      <c r="GI409" s="494"/>
      <c r="GK409" s="506"/>
      <c r="GL409" s="507"/>
      <c r="GM409" s="506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  <c r="ID409" s="21"/>
      <c r="IE409" s="21"/>
      <c r="IF409" s="21"/>
      <c r="IG409" s="21"/>
      <c r="IH409" s="21"/>
      <c r="II409" s="21"/>
      <c r="IJ409" s="21"/>
      <c r="IK409" s="21"/>
      <c r="IL409" s="21"/>
      <c r="IM409" s="21"/>
      <c r="IN409" s="21"/>
      <c r="IO409" s="21"/>
    </row>
    <row r="410" spans="1:249" ht="15" hidden="1">
      <c r="A410" s="517"/>
      <c r="B410" s="230"/>
      <c r="C410" s="494"/>
      <c r="D410" s="494"/>
      <c r="E410" s="494"/>
      <c r="F410" s="494"/>
      <c r="G410" s="494"/>
      <c r="H410" s="494"/>
      <c r="I410" s="494"/>
      <c r="J410" s="494"/>
      <c r="K410" s="494"/>
      <c r="L410" s="494"/>
      <c r="M410" s="494"/>
      <c r="N410" s="494"/>
      <c r="O410" s="494"/>
      <c r="P410" s="494"/>
      <c r="Q410" s="494"/>
      <c r="R410" s="494"/>
      <c r="S410" s="494"/>
      <c r="T410" s="494"/>
      <c r="U410" s="494"/>
      <c r="V410" s="494"/>
      <c r="W410" s="494"/>
      <c r="X410" s="494"/>
      <c r="Y410" s="494"/>
      <c r="Z410" s="494"/>
      <c r="AA410" s="494"/>
      <c r="AB410" s="494"/>
      <c r="AC410" s="494"/>
      <c r="AD410" s="494"/>
      <c r="AE410" s="494"/>
      <c r="AF410" s="494"/>
      <c r="AG410" s="494"/>
      <c r="AH410" s="494"/>
      <c r="AI410" s="494"/>
      <c r="AJ410" s="494"/>
      <c r="AK410" s="494"/>
      <c r="AL410" s="494"/>
      <c r="AM410" s="494"/>
      <c r="AN410" s="494"/>
      <c r="AO410" s="494"/>
      <c r="AP410" s="494"/>
      <c r="AQ410" s="494"/>
      <c r="AR410" s="494"/>
      <c r="AS410" s="494"/>
      <c r="AT410" s="494"/>
      <c r="AU410" s="494"/>
      <c r="AV410" s="494"/>
      <c r="AW410" s="494"/>
      <c r="AX410" s="494"/>
      <c r="AY410" s="494"/>
      <c r="AZ410" s="494"/>
      <c r="BA410" s="494"/>
      <c r="BB410" s="494"/>
      <c r="BC410" s="494"/>
      <c r="BD410" s="494"/>
      <c r="BE410" s="494"/>
      <c r="BF410" s="494"/>
      <c r="BG410" s="494"/>
      <c r="BH410" s="494"/>
      <c r="BI410" s="494"/>
      <c r="BJ410" s="494"/>
      <c r="BK410" s="494"/>
      <c r="BL410" s="494"/>
      <c r="BM410" s="494"/>
      <c r="BN410" s="494"/>
      <c r="BO410" s="494"/>
      <c r="BP410" s="494"/>
      <c r="BQ410" s="494"/>
      <c r="BR410" s="494"/>
      <c r="BS410" s="494"/>
      <c r="BT410" s="494"/>
      <c r="BU410" s="494"/>
      <c r="BV410" s="494"/>
      <c r="BW410" s="494"/>
      <c r="BX410" s="494"/>
      <c r="BY410" s="494"/>
      <c r="BZ410" s="494"/>
      <c r="CA410" s="494"/>
      <c r="CB410" s="494"/>
      <c r="CC410" s="494"/>
      <c r="CD410" s="494"/>
      <c r="CE410" s="494"/>
      <c r="CF410" s="494"/>
      <c r="CG410" s="494"/>
      <c r="CH410" s="494"/>
      <c r="CI410" s="494"/>
      <c r="CJ410" s="494"/>
      <c r="CK410" s="494"/>
      <c r="CL410" s="494"/>
      <c r="CM410" s="494"/>
      <c r="CN410" s="494"/>
      <c r="CO410" s="494"/>
      <c r="CP410" s="494"/>
      <c r="CQ410" s="494"/>
      <c r="CR410" s="494"/>
      <c r="CS410" s="494"/>
      <c r="CT410" s="494"/>
      <c r="CU410" s="494"/>
      <c r="CV410" s="494"/>
      <c r="CW410" s="494"/>
      <c r="CX410" s="494"/>
      <c r="CY410" s="494"/>
      <c r="CZ410" s="494"/>
      <c r="DA410" s="494"/>
      <c r="DB410" s="494"/>
      <c r="DC410" s="494"/>
      <c r="DD410" s="494"/>
      <c r="DE410" s="494"/>
      <c r="DF410" s="494"/>
      <c r="DG410" s="494"/>
      <c r="DH410" s="494"/>
      <c r="DI410" s="494"/>
      <c r="DJ410" s="494"/>
      <c r="DK410" s="494"/>
      <c r="DL410" s="494"/>
      <c r="DM410" s="494"/>
      <c r="DN410" s="494"/>
      <c r="DO410" s="494"/>
      <c r="DP410" s="494"/>
      <c r="DQ410" s="494"/>
      <c r="DR410" s="494"/>
      <c r="DS410" s="494"/>
      <c r="DT410" s="494"/>
      <c r="DU410" s="494"/>
      <c r="DV410" s="494"/>
      <c r="DW410" s="494"/>
      <c r="DX410" s="494"/>
      <c r="DY410" s="494"/>
      <c r="DZ410" s="494"/>
      <c r="EA410" s="494"/>
      <c r="EB410" s="494"/>
      <c r="EC410" s="494"/>
      <c r="ED410" s="494"/>
      <c r="EE410" s="494"/>
      <c r="EF410" s="494"/>
      <c r="EG410" s="494"/>
      <c r="EH410" s="494"/>
      <c r="EI410" s="494"/>
      <c r="EJ410" s="494"/>
      <c r="EK410" s="494"/>
      <c r="EL410" s="494"/>
      <c r="EM410" s="494"/>
      <c r="EN410" s="494"/>
      <c r="EO410" s="494"/>
      <c r="EP410" s="494"/>
      <c r="EQ410" s="494"/>
      <c r="ER410" s="494"/>
      <c r="ES410" s="494"/>
      <c r="ET410" s="494"/>
      <c r="EU410" s="494"/>
      <c r="EV410" s="494"/>
      <c r="EW410" s="494"/>
      <c r="EX410" s="494"/>
      <c r="EY410" s="494"/>
      <c r="EZ410" s="494"/>
      <c r="FA410" s="494"/>
      <c r="FB410" s="494"/>
      <c r="FC410" s="288"/>
      <c r="FD410" s="288"/>
      <c r="FE410" s="288"/>
      <c r="FF410" s="288"/>
      <c r="FG410" s="288"/>
      <c r="FH410" s="288"/>
      <c r="FI410" s="288"/>
      <c r="FJ410" s="288"/>
      <c r="FK410" s="288"/>
      <c r="FL410" s="288"/>
      <c r="FM410" s="288"/>
      <c r="FN410" s="288"/>
      <c r="FO410" s="288"/>
      <c r="FP410" s="288"/>
      <c r="FQ410" s="288"/>
      <c r="FR410" s="288"/>
      <c r="FS410" s="288"/>
      <c r="FT410" s="288"/>
      <c r="FU410" s="288"/>
      <c r="FV410" s="288"/>
      <c r="FW410" s="288"/>
      <c r="FX410" s="288"/>
      <c r="FY410" s="288"/>
      <c r="FZ410" s="288"/>
      <c r="GA410" s="288"/>
      <c r="GB410" s="288"/>
      <c r="GC410" s="288"/>
      <c r="GD410" s="288"/>
      <c r="GE410" s="494"/>
      <c r="GF410" s="494"/>
      <c r="GG410" s="494"/>
      <c r="GH410" s="494"/>
      <c r="GI410" s="494"/>
      <c r="GK410" s="506"/>
      <c r="GL410" s="507"/>
      <c r="GM410" s="506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  <c r="ID410" s="21"/>
      <c r="IE410" s="21"/>
      <c r="IF410" s="21"/>
      <c r="IG410" s="21"/>
      <c r="IH410" s="21"/>
      <c r="II410" s="21"/>
      <c r="IJ410" s="21"/>
      <c r="IK410" s="21"/>
      <c r="IL410" s="21"/>
      <c r="IM410" s="21"/>
      <c r="IN410" s="21"/>
      <c r="IO410" s="21"/>
    </row>
    <row r="411" spans="1:249" ht="15" hidden="1">
      <c r="A411" s="517"/>
      <c r="B411" s="230"/>
      <c r="C411" s="494"/>
      <c r="D411" s="494"/>
      <c r="E411" s="494"/>
      <c r="F411" s="494"/>
      <c r="G411" s="494"/>
      <c r="H411" s="494"/>
      <c r="I411" s="494"/>
      <c r="J411" s="494"/>
      <c r="K411" s="494"/>
      <c r="L411" s="494"/>
      <c r="M411" s="494"/>
      <c r="N411" s="494"/>
      <c r="O411" s="494"/>
      <c r="P411" s="494"/>
      <c r="Q411" s="494"/>
      <c r="R411" s="494"/>
      <c r="S411" s="494"/>
      <c r="T411" s="494"/>
      <c r="U411" s="494"/>
      <c r="V411" s="494"/>
      <c r="W411" s="494"/>
      <c r="X411" s="494"/>
      <c r="Y411" s="494"/>
      <c r="Z411" s="494"/>
      <c r="AA411" s="494"/>
      <c r="AB411" s="494"/>
      <c r="AC411" s="494"/>
      <c r="AD411" s="494"/>
      <c r="AE411" s="494"/>
      <c r="AF411" s="494"/>
      <c r="AG411" s="494"/>
      <c r="AH411" s="494"/>
      <c r="AI411" s="494"/>
      <c r="AJ411" s="494"/>
      <c r="AK411" s="494"/>
      <c r="AL411" s="494"/>
      <c r="AM411" s="494"/>
      <c r="AN411" s="494"/>
      <c r="AO411" s="494"/>
      <c r="AP411" s="494"/>
      <c r="AQ411" s="494"/>
      <c r="AR411" s="494"/>
      <c r="AS411" s="494"/>
      <c r="AT411" s="494"/>
      <c r="AU411" s="494"/>
      <c r="AV411" s="494"/>
      <c r="AW411" s="494"/>
      <c r="AX411" s="494"/>
      <c r="AY411" s="494"/>
      <c r="AZ411" s="494"/>
      <c r="BA411" s="494"/>
      <c r="BB411" s="494"/>
      <c r="BC411" s="494"/>
      <c r="BD411" s="494"/>
      <c r="BE411" s="494"/>
      <c r="BF411" s="494"/>
      <c r="BG411" s="494"/>
      <c r="BH411" s="494"/>
      <c r="BI411" s="494"/>
      <c r="BJ411" s="494"/>
      <c r="BK411" s="494"/>
      <c r="BL411" s="494"/>
      <c r="BM411" s="494"/>
      <c r="BN411" s="494"/>
      <c r="BO411" s="494"/>
      <c r="BP411" s="494"/>
      <c r="BQ411" s="494"/>
      <c r="BR411" s="494"/>
      <c r="BS411" s="494"/>
      <c r="BT411" s="494"/>
      <c r="BU411" s="494"/>
      <c r="BV411" s="494"/>
      <c r="BW411" s="494"/>
      <c r="BX411" s="494"/>
      <c r="BY411" s="494"/>
      <c r="BZ411" s="494"/>
      <c r="CA411" s="494"/>
      <c r="CB411" s="494"/>
      <c r="CC411" s="494"/>
      <c r="CD411" s="494"/>
      <c r="CE411" s="494"/>
      <c r="CF411" s="494"/>
      <c r="CG411" s="494"/>
      <c r="CH411" s="494"/>
      <c r="CI411" s="494"/>
      <c r="CJ411" s="494"/>
      <c r="CK411" s="494"/>
      <c r="CL411" s="494"/>
      <c r="CM411" s="494"/>
      <c r="CN411" s="494"/>
      <c r="CO411" s="494"/>
      <c r="CP411" s="494"/>
      <c r="CQ411" s="494"/>
      <c r="CR411" s="494"/>
      <c r="CS411" s="494"/>
      <c r="CT411" s="494"/>
      <c r="CU411" s="494"/>
      <c r="CV411" s="494"/>
      <c r="CW411" s="494"/>
      <c r="CX411" s="494"/>
      <c r="CY411" s="494"/>
      <c r="CZ411" s="494"/>
      <c r="DA411" s="494"/>
      <c r="DB411" s="494"/>
      <c r="DC411" s="494"/>
      <c r="DD411" s="494"/>
      <c r="DE411" s="494"/>
      <c r="DF411" s="494"/>
      <c r="DG411" s="494"/>
      <c r="DH411" s="494"/>
      <c r="DI411" s="494"/>
      <c r="DJ411" s="494"/>
      <c r="DK411" s="494"/>
      <c r="DL411" s="494"/>
      <c r="DM411" s="494"/>
      <c r="DN411" s="494"/>
      <c r="DO411" s="494"/>
      <c r="DP411" s="494"/>
      <c r="DQ411" s="494"/>
      <c r="DR411" s="494"/>
      <c r="DS411" s="494"/>
      <c r="DT411" s="494"/>
      <c r="DU411" s="494"/>
      <c r="DV411" s="494"/>
      <c r="DW411" s="494"/>
      <c r="DX411" s="494"/>
      <c r="DY411" s="494"/>
      <c r="DZ411" s="494"/>
      <c r="EA411" s="494"/>
      <c r="EB411" s="494"/>
      <c r="EC411" s="494"/>
      <c r="ED411" s="494"/>
      <c r="EE411" s="494"/>
      <c r="EF411" s="494"/>
      <c r="EG411" s="494"/>
      <c r="EH411" s="494"/>
      <c r="EI411" s="494"/>
      <c r="EJ411" s="494"/>
      <c r="EK411" s="494"/>
      <c r="EL411" s="494"/>
      <c r="EM411" s="494"/>
      <c r="EN411" s="494"/>
      <c r="EO411" s="494"/>
      <c r="EP411" s="494"/>
      <c r="EQ411" s="494"/>
      <c r="ER411" s="494"/>
      <c r="ES411" s="494"/>
      <c r="ET411" s="494"/>
      <c r="EU411" s="494"/>
      <c r="EV411" s="494"/>
      <c r="EW411" s="494"/>
      <c r="EX411" s="494"/>
      <c r="EY411" s="494"/>
      <c r="EZ411" s="494"/>
      <c r="FA411" s="494"/>
      <c r="FB411" s="494"/>
      <c r="FC411" s="288"/>
      <c r="FD411" s="288"/>
      <c r="FE411" s="288"/>
      <c r="FF411" s="288"/>
      <c r="FG411" s="288"/>
      <c r="FH411" s="288"/>
      <c r="FI411" s="288"/>
      <c r="FJ411" s="288"/>
      <c r="FK411" s="288"/>
      <c r="FL411" s="288"/>
      <c r="FM411" s="288"/>
      <c r="FN411" s="288"/>
      <c r="FO411" s="288"/>
      <c r="FP411" s="288"/>
      <c r="FQ411" s="288"/>
      <c r="FR411" s="288"/>
      <c r="FS411" s="288"/>
      <c r="FT411" s="288"/>
      <c r="FU411" s="288"/>
      <c r="FV411" s="288"/>
      <c r="FW411" s="288"/>
      <c r="FX411" s="288"/>
      <c r="FY411" s="288"/>
      <c r="FZ411" s="288"/>
      <c r="GA411" s="288"/>
      <c r="GB411" s="288"/>
      <c r="GC411" s="288"/>
      <c r="GD411" s="288"/>
      <c r="GE411" s="494"/>
      <c r="GF411" s="494"/>
      <c r="GG411" s="494"/>
      <c r="GH411" s="494"/>
      <c r="GI411" s="494"/>
      <c r="GK411" s="506"/>
      <c r="GL411" s="507"/>
      <c r="GM411" s="506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  <c r="ID411" s="21"/>
      <c r="IE411" s="21"/>
      <c r="IF411" s="21"/>
      <c r="IG411" s="21"/>
      <c r="IH411" s="21"/>
      <c r="II411" s="21"/>
      <c r="IJ411" s="21"/>
      <c r="IK411" s="21"/>
      <c r="IL411" s="21"/>
      <c r="IM411" s="21"/>
      <c r="IN411" s="21"/>
      <c r="IO411" s="21"/>
    </row>
    <row r="412" spans="1:249" ht="15" hidden="1">
      <c r="A412" s="517"/>
      <c r="B412" s="230"/>
      <c r="C412" s="494"/>
      <c r="D412" s="494"/>
      <c r="E412" s="494"/>
      <c r="F412" s="494"/>
      <c r="G412" s="494"/>
      <c r="H412" s="494"/>
      <c r="I412" s="494"/>
      <c r="J412" s="494"/>
      <c r="K412" s="494"/>
      <c r="L412" s="494"/>
      <c r="M412" s="494"/>
      <c r="N412" s="494"/>
      <c r="O412" s="494"/>
      <c r="P412" s="494"/>
      <c r="Q412" s="494"/>
      <c r="R412" s="494"/>
      <c r="S412" s="494"/>
      <c r="T412" s="494"/>
      <c r="U412" s="494"/>
      <c r="V412" s="494"/>
      <c r="W412" s="494"/>
      <c r="X412" s="494"/>
      <c r="Y412" s="494"/>
      <c r="Z412" s="494"/>
      <c r="AA412" s="494"/>
      <c r="AB412" s="494"/>
      <c r="AC412" s="494"/>
      <c r="AD412" s="494"/>
      <c r="AE412" s="494"/>
      <c r="AF412" s="494"/>
      <c r="AG412" s="494"/>
      <c r="AH412" s="494"/>
      <c r="AI412" s="494"/>
      <c r="AJ412" s="494"/>
      <c r="AK412" s="494"/>
      <c r="AL412" s="494"/>
      <c r="AM412" s="494"/>
      <c r="AN412" s="494"/>
      <c r="AO412" s="494"/>
      <c r="AP412" s="494"/>
      <c r="AQ412" s="494"/>
      <c r="AR412" s="494"/>
      <c r="AS412" s="494"/>
      <c r="AT412" s="494"/>
      <c r="AU412" s="494"/>
      <c r="AV412" s="494"/>
      <c r="AW412" s="494"/>
      <c r="AX412" s="494"/>
      <c r="AY412" s="494"/>
      <c r="AZ412" s="494"/>
      <c r="BA412" s="494"/>
      <c r="BB412" s="494"/>
      <c r="BC412" s="494"/>
      <c r="BD412" s="494"/>
      <c r="BE412" s="494"/>
      <c r="BF412" s="494"/>
      <c r="BG412" s="494"/>
      <c r="BH412" s="494"/>
      <c r="BI412" s="494"/>
      <c r="BJ412" s="494"/>
      <c r="BK412" s="494"/>
      <c r="BL412" s="494"/>
      <c r="BM412" s="494"/>
      <c r="BN412" s="494"/>
      <c r="BO412" s="494"/>
      <c r="BP412" s="494"/>
      <c r="BQ412" s="494"/>
      <c r="BR412" s="494"/>
      <c r="BS412" s="494"/>
      <c r="BT412" s="494"/>
      <c r="BU412" s="494"/>
      <c r="BV412" s="494"/>
      <c r="BW412" s="494"/>
      <c r="BX412" s="494"/>
      <c r="BY412" s="494"/>
      <c r="BZ412" s="494"/>
      <c r="CA412" s="494"/>
      <c r="CB412" s="494"/>
      <c r="CC412" s="494"/>
      <c r="CD412" s="494"/>
      <c r="CE412" s="494"/>
      <c r="CF412" s="494"/>
      <c r="CG412" s="494"/>
      <c r="CH412" s="494"/>
      <c r="CI412" s="494"/>
      <c r="CJ412" s="494"/>
      <c r="CK412" s="494"/>
      <c r="CL412" s="494"/>
      <c r="CM412" s="494"/>
      <c r="CN412" s="494"/>
      <c r="CO412" s="494"/>
      <c r="CP412" s="494"/>
      <c r="CQ412" s="494"/>
      <c r="CR412" s="494"/>
      <c r="CS412" s="494"/>
      <c r="CT412" s="494"/>
      <c r="CU412" s="494"/>
      <c r="CV412" s="494"/>
      <c r="CW412" s="494"/>
      <c r="CX412" s="494"/>
      <c r="CY412" s="494"/>
      <c r="CZ412" s="494"/>
      <c r="DA412" s="494"/>
      <c r="DB412" s="494"/>
      <c r="DC412" s="494"/>
      <c r="DD412" s="494"/>
      <c r="DE412" s="494"/>
      <c r="DF412" s="494"/>
      <c r="DG412" s="494"/>
      <c r="DH412" s="494"/>
      <c r="DI412" s="494"/>
      <c r="DJ412" s="494"/>
      <c r="DK412" s="494"/>
      <c r="DL412" s="494"/>
      <c r="DM412" s="494"/>
      <c r="DN412" s="494"/>
      <c r="DO412" s="494"/>
      <c r="DP412" s="494"/>
      <c r="DQ412" s="494"/>
      <c r="DR412" s="494"/>
      <c r="DS412" s="494"/>
      <c r="DT412" s="494"/>
      <c r="DU412" s="494"/>
      <c r="DV412" s="494"/>
      <c r="DW412" s="494"/>
      <c r="DX412" s="494"/>
      <c r="DY412" s="494"/>
      <c r="DZ412" s="494"/>
      <c r="EA412" s="494"/>
      <c r="EB412" s="494"/>
      <c r="EC412" s="494"/>
      <c r="ED412" s="494"/>
      <c r="EE412" s="494"/>
      <c r="EF412" s="494"/>
      <c r="EG412" s="494"/>
      <c r="EH412" s="494"/>
      <c r="EI412" s="494"/>
      <c r="EJ412" s="494"/>
      <c r="EK412" s="494"/>
      <c r="EL412" s="494"/>
      <c r="EM412" s="494"/>
      <c r="EN412" s="494"/>
      <c r="EO412" s="494"/>
      <c r="EP412" s="494"/>
      <c r="EQ412" s="494"/>
      <c r="ER412" s="494"/>
      <c r="ES412" s="494"/>
      <c r="ET412" s="494"/>
      <c r="EU412" s="494"/>
      <c r="EV412" s="494"/>
      <c r="EW412" s="494"/>
      <c r="EX412" s="494"/>
      <c r="EY412" s="494"/>
      <c r="EZ412" s="494"/>
      <c r="FA412" s="494"/>
      <c r="FB412" s="494"/>
      <c r="FC412" s="288"/>
      <c r="FD412" s="288"/>
      <c r="FE412" s="288"/>
      <c r="FF412" s="288"/>
      <c r="FG412" s="288"/>
      <c r="FH412" s="288"/>
      <c r="FI412" s="288"/>
      <c r="FJ412" s="288"/>
      <c r="FK412" s="288"/>
      <c r="FL412" s="288"/>
      <c r="FM412" s="288"/>
      <c r="FN412" s="288"/>
      <c r="FO412" s="288"/>
      <c r="FP412" s="288"/>
      <c r="FQ412" s="288"/>
      <c r="FR412" s="288"/>
      <c r="FS412" s="288"/>
      <c r="FT412" s="288"/>
      <c r="FU412" s="288"/>
      <c r="FV412" s="288"/>
      <c r="FW412" s="288"/>
      <c r="FX412" s="288"/>
      <c r="FY412" s="288"/>
      <c r="FZ412" s="288"/>
      <c r="GA412" s="288"/>
      <c r="GB412" s="288"/>
      <c r="GC412" s="288"/>
      <c r="GD412" s="288"/>
      <c r="GE412" s="494"/>
      <c r="GF412" s="494"/>
      <c r="GG412" s="494"/>
      <c r="GH412" s="494"/>
      <c r="GI412" s="494"/>
      <c r="GK412" s="506"/>
      <c r="GL412" s="507"/>
      <c r="GM412" s="506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  <c r="ID412" s="21"/>
      <c r="IE412" s="21"/>
      <c r="IF412" s="21"/>
      <c r="IG412" s="21"/>
      <c r="IH412" s="21"/>
      <c r="II412" s="21"/>
      <c r="IJ412" s="21"/>
      <c r="IK412" s="21"/>
      <c r="IL412" s="21"/>
      <c r="IM412" s="21"/>
      <c r="IN412" s="21"/>
      <c r="IO412" s="21"/>
    </row>
    <row r="413" spans="1:249" ht="15" hidden="1">
      <c r="A413" s="517"/>
      <c r="B413" s="230"/>
      <c r="C413" s="494"/>
      <c r="D413" s="494"/>
      <c r="E413" s="494"/>
      <c r="F413" s="494"/>
      <c r="G413" s="494"/>
      <c r="H413" s="494"/>
      <c r="I413" s="494"/>
      <c r="J413" s="494"/>
      <c r="K413" s="494"/>
      <c r="L413" s="494"/>
      <c r="M413" s="494"/>
      <c r="N413" s="494"/>
      <c r="O413" s="494"/>
      <c r="P413" s="494"/>
      <c r="Q413" s="494"/>
      <c r="R413" s="494"/>
      <c r="S413" s="494"/>
      <c r="T413" s="494"/>
      <c r="U413" s="494"/>
      <c r="V413" s="494"/>
      <c r="W413" s="494"/>
      <c r="X413" s="494"/>
      <c r="Y413" s="494"/>
      <c r="Z413" s="494"/>
      <c r="AA413" s="494"/>
      <c r="AB413" s="494"/>
      <c r="AC413" s="494"/>
      <c r="AD413" s="494"/>
      <c r="AE413" s="494"/>
      <c r="AF413" s="494"/>
      <c r="AG413" s="494"/>
      <c r="AH413" s="494"/>
      <c r="AI413" s="494"/>
      <c r="AJ413" s="494"/>
      <c r="AK413" s="494"/>
      <c r="AL413" s="494"/>
      <c r="AM413" s="494"/>
      <c r="AN413" s="494"/>
      <c r="AO413" s="494"/>
      <c r="AP413" s="494"/>
      <c r="AQ413" s="494"/>
      <c r="AR413" s="494"/>
      <c r="AS413" s="494"/>
      <c r="AT413" s="494"/>
      <c r="AU413" s="494"/>
      <c r="AV413" s="494"/>
      <c r="AW413" s="494"/>
      <c r="AX413" s="494"/>
      <c r="AY413" s="494"/>
      <c r="AZ413" s="494"/>
      <c r="BA413" s="494"/>
      <c r="BB413" s="494"/>
      <c r="BC413" s="494"/>
      <c r="BD413" s="494"/>
      <c r="BE413" s="494"/>
      <c r="BF413" s="494"/>
      <c r="BG413" s="494"/>
      <c r="BH413" s="494"/>
      <c r="BI413" s="494"/>
      <c r="BJ413" s="494"/>
      <c r="BK413" s="494"/>
      <c r="BL413" s="494"/>
      <c r="BM413" s="494"/>
      <c r="BN413" s="494"/>
      <c r="BO413" s="494"/>
      <c r="BP413" s="494"/>
      <c r="BQ413" s="494"/>
      <c r="BR413" s="494"/>
      <c r="BS413" s="494"/>
      <c r="BT413" s="494"/>
      <c r="BU413" s="494"/>
      <c r="BV413" s="494"/>
      <c r="BW413" s="494"/>
      <c r="BX413" s="494"/>
      <c r="BY413" s="494"/>
      <c r="BZ413" s="494"/>
      <c r="CA413" s="494"/>
      <c r="CB413" s="494"/>
      <c r="CC413" s="494"/>
      <c r="CD413" s="494"/>
      <c r="CE413" s="494"/>
      <c r="CF413" s="494"/>
      <c r="CG413" s="494"/>
      <c r="CH413" s="494"/>
      <c r="CI413" s="494"/>
      <c r="CJ413" s="494"/>
      <c r="CK413" s="494"/>
      <c r="CL413" s="494"/>
      <c r="CM413" s="494"/>
      <c r="CN413" s="494"/>
      <c r="CO413" s="494"/>
      <c r="CP413" s="494"/>
      <c r="CQ413" s="494"/>
      <c r="CR413" s="494"/>
      <c r="CS413" s="494"/>
      <c r="CT413" s="494"/>
      <c r="CU413" s="494"/>
      <c r="CV413" s="494"/>
      <c r="CW413" s="494"/>
      <c r="CX413" s="494"/>
      <c r="CY413" s="494"/>
      <c r="CZ413" s="494"/>
      <c r="DA413" s="494"/>
      <c r="DB413" s="494"/>
      <c r="DC413" s="494"/>
      <c r="DD413" s="494"/>
      <c r="DE413" s="494"/>
      <c r="DF413" s="494"/>
      <c r="DG413" s="494"/>
      <c r="DH413" s="494"/>
      <c r="DI413" s="494"/>
      <c r="DJ413" s="494"/>
      <c r="DK413" s="494"/>
      <c r="DL413" s="494"/>
      <c r="DM413" s="494"/>
      <c r="DN413" s="494"/>
      <c r="DO413" s="494"/>
      <c r="DP413" s="494"/>
      <c r="DQ413" s="494"/>
      <c r="DR413" s="494"/>
      <c r="DS413" s="494"/>
      <c r="DT413" s="494"/>
      <c r="DU413" s="494"/>
      <c r="DV413" s="494"/>
      <c r="DW413" s="494"/>
      <c r="DX413" s="494"/>
      <c r="DY413" s="494"/>
      <c r="DZ413" s="494"/>
      <c r="EA413" s="494"/>
      <c r="EB413" s="494"/>
      <c r="EC413" s="494"/>
      <c r="ED413" s="494"/>
      <c r="EE413" s="494"/>
      <c r="EF413" s="494"/>
      <c r="EG413" s="494"/>
      <c r="EH413" s="494"/>
      <c r="EI413" s="494"/>
      <c r="EJ413" s="494"/>
      <c r="EK413" s="494"/>
      <c r="EL413" s="494"/>
      <c r="EM413" s="494"/>
      <c r="EN413" s="494"/>
      <c r="EO413" s="494"/>
      <c r="EP413" s="494"/>
      <c r="EQ413" s="494"/>
      <c r="ER413" s="494"/>
      <c r="ES413" s="494"/>
      <c r="ET413" s="494"/>
      <c r="EU413" s="494"/>
      <c r="EV413" s="494"/>
      <c r="EW413" s="494"/>
      <c r="EX413" s="494"/>
      <c r="EY413" s="494"/>
      <c r="EZ413" s="494"/>
      <c r="FA413" s="494"/>
      <c r="FB413" s="494"/>
      <c r="FC413" s="288"/>
      <c r="FD413" s="288"/>
      <c r="FE413" s="288"/>
      <c r="FF413" s="288"/>
      <c r="FG413" s="288"/>
      <c r="FH413" s="288"/>
      <c r="FI413" s="288"/>
      <c r="FJ413" s="288"/>
      <c r="FK413" s="288"/>
      <c r="FL413" s="288"/>
      <c r="FM413" s="288"/>
      <c r="FN413" s="288"/>
      <c r="FO413" s="288"/>
      <c r="FP413" s="288"/>
      <c r="FQ413" s="288"/>
      <c r="FR413" s="288"/>
      <c r="FS413" s="288"/>
      <c r="FT413" s="288"/>
      <c r="FU413" s="288"/>
      <c r="FV413" s="288"/>
      <c r="FW413" s="288"/>
      <c r="FX413" s="288"/>
      <c r="FY413" s="288"/>
      <c r="FZ413" s="288"/>
      <c r="GA413" s="288"/>
      <c r="GB413" s="288"/>
      <c r="GC413" s="288"/>
      <c r="GD413" s="288"/>
      <c r="GE413" s="494"/>
      <c r="GF413" s="494"/>
      <c r="GG413" s="494"/>
      <c r="GH413" s="494"/>
      <c r="GI413" s="494"/>
      <c r="GK413" s="506"/>
      <c r="GL413" s="507"/>
      <c r="GM413" s="506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  <c r="ID413" s="21"/>
      <c r="IE413" s="21"/>
      <c r="IF413" s="21"/>
      <c r="IG413" s="21"/>
      <c r="IH413" s="21"/>
      <c r="II413" s="21"/>
      <c r="IJ413" s="21"/>
      <c r="IK413" s="21"/>
      <c r="IL413" s="21"/>
      <c r="IM413" s="21"/>
      <c r="IN413" s="21"/>
      <c r="IO413" s="21"/>
    </row>
    <row r="414" spans="1:249" ht="15" hidden="1">
      <c r="A414" s="517"/>
      <c r="B414" s="230"/>
      <c r="C414" s="494"/>
      <c r="D414" s="494"/>
      <c r="E414" s="494"/>
      <c r="F414" s="494"/>
      <c r="G414" s="494"/>
      <c r="H414" s="494"/>
      <c r="I414" s="494"/>
      <c r="J414" s="494"/>
      <c r="K414" s="494"/>
      <c r="L414" s="494"/>
      <c r="M414" s="494"/>
      <c r="N414" s="494"/>
      <c r="O414" s="494"/>
      <c r="P414" s="494"/>
      <c r="Q414" s="494"/>
      <c r="R414" s="494"/>
      <c r="S414" s="494"/>
      <c r="T414" s="494"/>
      <c r="U414" s="494"/>
      <c r="V414" s="494"/>
      <c r="W414" s="494"/>
      <c r="X414" s="494"/>
      <c r="Y414" s="494"/>
      <c r="Z414" s="494"/>
      <c r="AA414" s="494"/>
      <c r="AB414" s="494"/>
      <c r="AC414" s="494"/>
      <c r="AD414" s="494"/>
      <c r="AE414" s="494"/>
      <c r="AF414" s="494"/>
      <c r="AG414" s="494"/>
      <c r="AH414" s="494"/>
      <c r="AI414" s="494"/>
      <c r="AJ414" s="494"/>
      <c r="AK414" s="494"/>
      <c r="AL414" s="494"/>
      <c r="AM414" s="494"/>
      <c r="AN414" s="494"/>
      <c r="AO414" s="494"/>
      <c r="AP414" s="494"/>
      <c r="AQ414" s="494"/>
      <c r="AR414" s="494"/>
      <c r="AS414" s="494"/>
      <c r="AT414" s="494"/>
      <c r="AU414" s="494"/>
      <c r="AV414" s="494"/>
      <c r="AW414" s="494"/>
      <c r="AX414" s="494"/>
      <c r="AY414" s="494"/>
      <c r="AZ414" s="494"/>
      <c r="BA414" s="494"/>
      <c r="BB414" s="494"/>
      <c r="BC414" s="494"/>
      <c r="BD414" s="494"/>
      <c r="BE414" s="494"/>
      <c r="BF414" s="494"/>
      <c r="BG414" s="494"/>
      <c r="BH414" s="494"/>
      <c r="BI414" s="494"/>
      <c r="BJ414" s="494"/>
      <c r="BK414" s="494"/>
      <c r="BL414" s="494"/>
      <c r="BM414" s="494"/>
      <c r="BN414" s="494"/>
      <c r="BO414" s="494"/>
      <c r="BP414" s="494"/>
      <c r="BQ414" s="494"/>
      <c r="BR414" s="494"/>
      <c r="BS414" s="494"/>
      <c r="BT414" s="494"/>
      <c r="BU414" s="494"/>
      <c r="BV414" s="494"/>
      <c r="BW414" s="494"/>
      <c r="BX414" s="494"/>
      <c r="BY414" s="494"/>
      <c r="BZ414" s="494"/>
      <c r="CA414" s="494"/>
      <c r="CB414" s="494"/>
      <c r="CC414" s="494"/>
      <c r="CD414" s="494"/>
      <c r="CE414" s="494"/>
      <c r="CF414" s="494"/>
      <c r="CG414" s="494"/>
      <c r="CH414" s="494"/>
      <c r="CI414" s="494"/>
      <c r="CJ414" s="494"/>
      <c r="CK414" s="494"/>
      <c r="CL414" s="494"/>
      <c r="CM414" s="494"/>
      <c r="CN414" s="494"/>
      <c r="CO414" s="494"/>
      <c r="CP414" s="494"/>
      <c r="CQ414" s="494"/>
      <c r="CR414" s="494"/>
      <c r="CS414" s="494"/>
      <c r="CT414" s="494"/>
      <c r="CU414" s="494"/>
      <c r="CV414" s="494"/>
      <c r="CW414" s="494"/>
      <c r="CX414" s="494"/>
      <c r="CY414" s="494"/>
      <c r="CZ414" s="494"/>
      <c r="DA414" s="494"/>
      <c r="DB414" s="494"/>
      <c r="DC414" s="494"/>
      <c r="DD414" s="494"/>
      <c r="DE414" s="494"/>
      <c r="DF414" s="494"/>
      <c r="DG414" s="494"/>
      <c r="DH414" s="494"/>
      <c r="DI414" s="494"/>
      <c r="DJ414" s="494"/>
      <c r="DK414" s="494"/>
      <c r="DL414" s="494"/>
      <c r="DM414" s="494"/>
      <c r="DN414" s="494"/>
      <c r="DO414" s="494"/>
      <c r="DP414" s="494"/>
      <c r="DQ414" s="494"/>
      <c r="DR414" s="494"/>
      <c r="DS414" s="494"/>
      <c r="DT414" s="494"/>
      <c r="DU414" s="494"/>
      <c r="DV414" s="494"/>
      <c r="DW414" s="494"/>
      <c r="DX414" s="494"/>
      <c r="DY414" s="494"/>
      <c r="DZ414" s="494"/>
      <c r="EA414" s="494"/>
      <c r="EB414" s="494"/>
      <c r="EC414" s="494"/>
      <c r="ED414" s="494"/>
      <c r="EE414" s="494"/>
      <c r="EF414" s="494"/>
      <c r="EG414" s="494"/>
      <c r="EH414" s="494"/>
      <c r="EI414" s="494"/>
      <c r="EJ414" s="494"/>
      <c r="EK414" s="494"/>
      <c r="EL414" s="494"/>
      <c r="EM414" s="494"/>
      <c r="EN414" s="494"/>
      <c r="EO414" s="494"/>
      <c r="EP414" s="494"/>
      <c r="EQ414" s="494"/>
      <c r="ER414" s="494"/>
      <c r="ES414" s="494"/>
      <c r="ET414" s="494"/>
      <c r="EU414" s="494"/>
      <c r="EV414" s="494"/>
      <c r="EW414" s="494"/>
      <c r="EX414" s="494"/>
      <c r="EY414" s="494"/>
      <c r="EZ414" s="494"/>
      <c r="FA414" s="494"/>
      <c r="FB414" s="494"/>
      <c r="FC414" s="288"/>
      <c r="FD414" s="288"/>
      <c r="FE414" s="288"/>
      <c r="FF414" s="288"/>
      <c r="FG414" s="288"/>
      <c r="FH414" s="288"/>
      <c r="FI414" s="288"/>
      <c r="FJ414" s="288"/>
      <c r="FK414" s="288"/>
      <c r="FL414" s="288"/>
      <c r="FM414" s="288"/>
      <c r="FN414" s="288"/>
      <c r="FO414" s="288"/>
      <c r="FP414" s="288"/>
      <c r="FQ414" s="288"/>
      <c r="FR414" s="288"/>
      <c r="FS414" s="288"/>
      <c r="FT414" s="288"/>
      <c r="FU414" s="288"/>
      <c r="FV414" s="288"/>
      <c r="FW414" s="288"/>
      <c r="FX414" s="288"/>
      <c r="FY414" s="288"/>
      <c r="FZ414" s="288"/>
      <c r="GA414" s="288"/>
      <c r="GB414" s="288"/>
      <c r="GC414" s="288"/>
      <c r="GD414" s="288"/>
      <c r="GE414" s="494"/>
      <c r="GF414" s="494"/>
      <c r="GG414" s="494"/>
      <c r="GH414" s="494"/>
      <c r="GI414" s="494"/>
      <c r="GK414" s="506"/>
      <c r="GL414" s="507"/>
      <c r="GM414" s="506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  <c r="ID414" s="21"/>
      <c r="IE414" s="21"/>
      <c r="IF414" s="21"/>
      <c r="IG414" s="21"/>
      <c r="IH414" s="21"/>
      <c r="II414" s="21"/>
      <c r="IJ414" s="21"/>
      <c r="IK414" s="21"/>
      <c r="IL414" s="21"/>
      <c r="IM414" s="21"/>
      <c r="IN414" s="21"/>
      <c r="IO414" s="21"/>
    </row>
    <row r="415" spans="1:249" ht="15" hidden="1">
      <c r="A415" s="517"/>
      <c r="B415" s="230"/>
      <c r="C415" s="494"/>
      <c r="D415" s="494"/>
      <c r="E415" s="494"/>
      <c r="F415" s="494"/>
      <c r="G415" s="494"/>
      <c r="H415" s="494"/>
      <c r="I415" s="494"/>
      <c r="J415" s="494"/>
      <c r="K415" s="494"/>
      <c r="L415" s="494"/>
      <c r="M415" s="494"/>
      <c r="N415" s="494"/>
      <c r="O415" s="494"/>
      <c r="P415" s="494"/>
      <c r="Q415" s="494"/>
      <c r="R415" s="494"/>
      <c r="S415" s="494"/>
      <c r="T415" s="494"/>
      <c r="U415" s="494"/>
      <c r="V415" s="494"/>
      <c r="W415" s="494"/>
      <c r="X415" s="494"/>
      <c r="Y415" s="494"/>
      <c r="Z415" s="494"/>
      <c r="AA415" s="494"/>
      <c r="AB415" s="494"/>
      <c r="AC415" s="494"/>
      <c r="AD415" s="494"/>
      <c r="AE415" s="494"/>
      <c r="AF415" s="494"/>
      <c r="AG415" s="494"/>
      <c r="AH415" s="494"/>
      <c r="AI415" s="494"/>
      <c r="AJ415" s="494"/>
      <c r="AK415" s="494"/>
      <c r="AL415" s="494"/>
      <c r="AM415" s="494"/>
      <c r="AN415" s="494"/>
      <c r="AO415" s="494"/>
      <c r="AP415" s="494"/>
      <c r="AQ415" s="494"/>
      <c r="AR415" s="494"/>
      <c r="AS415" s="494"/>
      <c r="AT415" s="494"/>
      <c r="AU415" s="494"/>
      <c r="AV415" s="494"/>
      <c r="AW415" s="494"/>
      <c r="AX415" s="494"/>
      <c r="AY415" s="494"/>
      <c r="AZ415" s="494"/>
      <c r="BA415" s="494"/>
      <c r="BB415" s="494"/>
      <c r="BC415" s="494"/>
      <c r="BD415" s="494"/>
      <c r="BE415" s="494"/>
      <c r="BF415" s="494"/>
      <c r="BG415" s="494"/>
      <c r="BH415" s="494"/>
      <c r="BI415" s="494"/>
      <c r="BJ415" s="494"/>
      <c r="BK415" s="494"/>
      <c r="BL415" s="494"/>
      <c r="BM415" s="494"/>
      <c r="BN415" s="494"/>
      <c r="BO415" s="494"/>
      <c r="BP415" s="494"/>
      <c r="BQ415" s="494"/>
      <c r="BR415" s="494"/>
      <c r="BS415" s="494"/>
      <c r="BT415" s="494"/>
      <c r="BU415" s="494"/>
      <c r="BV415" s="494"/>
      <c r="BW415" s="494"/>
      <c r="BX415" s="494"/>
      <c r="BY415" s="494"/>
      <c r="BZ415" s="494"/>
      <c r="CA415" s="494"/>
      <c r="CB415" s="494"/>
      <c r="CC415" s="494"/>
      <c r="CD415" s="494"/>
      <c r="CE415" s="494"/>
      <c r="CF415" s="494"/>
      <c r="CG415" s="494"/>
      <c r="CH415" s="494"/>
      <c r="CI415" s="494"/>
      <c r="CJ415" s="494"/>
      <c r="CK415" s="494"/>
      <c r="CL415" s="494"/>
      <c r="CM415" s="494"/>
      <c r="CN415" s="494"/>
      <c r="CO415" s="494"/>
      <c r="CP415" s="494"/>
      <c r="CQ415" s="494"/>
      <c r="CR415" s="494"/>
      <c r="CS415" s="494"/>
      <c r="CT415" s="494"/>
      <c r="CU415" s="494"/>
      <c r="CV415" s="494"/>
      <c r="CW415" s="494"/>
      <c r="CX415" s="494"/>
      <c r="CY415" s="494"/>
      <c r="CZ415" s="494"/>
      <c r="DA415" s="494"/>
      <c r="DB415" s="494"/>
      <c r="DC415" s="494"/>
      <c r="DD415" s="494"/>
      <c r="DE415" s="494"/>
      <c r="DF415" s="494"/>
      <c r="DG415" s="494"/>
      <c r="DH415" s="494"/>
      <c r="DI415" s="494"/>
      <c r="DJ415" s="494"/>
      <c r="DK415" s="494"/>
      <c r="DL415" s="494"/>
      <c r="DM415" s="494"/>
      <c r="DN415" s="494"/>
      <c r="DO415" s="494"/>
      <c r="DP415" s="494"/>
      <c r="DQ415" s="494"/>
      <c r="DR415" s="494"/>
      <c r="DS415" s="494"/>
      <c r="DT415" s="494"/>
      <c r="DU415" s="494"/>
      <c r="DV415" s="494"/>
      <c r="DW415" s="494"/>
      <c r="DX415" s="494"/>
      <c r="DY415" s="494"/>
      <c r="DZ415" s="494"/>
      <c r="EA415" s="494"/>
      <c r="EB415" s="494"/>
      <c r="EC415" s="494"/>
      <c r="ED415" s="494"/>
      <c r="EE415" s="494"/>
      <c r="EF415" s="494"/>
      <c r="EG415" s="494"/>
      <c r="EH415" s="494"/>
      <c r="EI415" s="494"/>
      <c r="EJ415" s="494"/>
      <c r="EK415" s="494"/>
      <c r="EL415" s="494"/>
      <c r="EM415" s="494"/>
      <c r="EN415" s="494"/>
      <c r="EO415" s="494"/>
      <c r="EP415" s="494"/>
      <c r="EQ415" s="494"/>
      <c r="ER415" s="494"/>
      <c r="ES415" s="494"/>
      <c r="ET415" s="494"/>
      <c r="EU415" s="494"/>
      <c r="EV415" s="494"/>
      <c r="EW415" s="494"/>
      <c r="EX415" s="494"/>
      <c r="EY415" s="494"/>
      <c r="EZ415" s="494"/>
      <c r="FA415" s="494"/>
      <c r="FB415" s="494"/>
      <c r="FC415" s="288"/>
      <c r="FD415" s="288"/>
      <c r="FE415" s="288"/>
      <c r="FF415" s="288"/>
      <c r="FG415" s="288"/>
      <c r="FH415" s="288"/>
      <c r="FI415" s="288"/>
      <c r="FJ415" s="288"/>
      <c r="FK415" s="288"/>
      <c r="FL415" s="288"/>
      <c r="FM415" s="288"/>
      <c r="FN415" s="288"/>
      <c r="FO415" s="288"/>
      <c r="FP415" s="288"/>
      <c r="FQ415" s="288"/>
      <c r="FR415" s="288"/>
      <c r="FS415" s="288"/>
      <c r="FT415" s="288"/>
      <c r="FU415" s="288"/>
      <c r="FV415" s="288"/>
      <c r="FW415" s="288"/>
      <c r="FX415" s="288"/>
      <c r="FY415" s="288"/>
      <c r="FZ415" s="288"/>
      <c r="GA415" s="288"/>
      <c r="GB415" s="288"/>
      <c r="GC415" s="288"/>
      <c r="GD415" s="288"/>
      <c r="GE415" s="494"/>
      <c r="GF415" s="494"/>
      <c r="GG415" s="494"/>
      <c r="GH415" s="494"/>
      <c r="GI415" s="494"/>
      <c r="GK415" s="506"/>
      <c r="GL415" s="507"/>
      <c r="GM415" s="506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  <c r="ID415" s="21"/>
      <c r="IE415" s="21"/>
      <c r="IF415" s="21"/>
      <c r="IG415" s="21"/>
      <c r="IH415" s="21"/>
      <c r="II415" s="21"/>
      <c r="IJ415" s="21"/>
      <c r="IK415" s="21"/>
      <c r="IL415" s="21"/>
      <c r="IM415" s="21"/>
      <c r="IN415" s="21"/>
      <c r="IO415" s="21"/>
    </row>
    <row r="416" spans="1:249" ht="15" hidden="1">
      <c r="A416" s="517"/>
      <c r="B416" s="230"/>
      <c r="C416" s="494"/>
      <c r="D416" s="494"/>
      <c r="E416" s="494"/>
      <c r="F416" s="494"/>
      <c r="G416" s="494"/>
      <c r="H416" s="494"/>
      <c r="I416" s="494"/>
      <c r="J416" s="494"/>
      <c r="K416" s="494"/>
      <c r="L416" s="494"/>
      <c r="M416" s="494"/>
      <c r="N416" s="494"/>
      <c r="O416" s="494"/>
      <c r="P416" s="494"/>
      <c r="Q416" s="494"/>
      <c r="R416" s="494"/>
      <c r="S416" s="494"/>
      <c r="T416" s="494"/>
      <c r="U416" s="494"/>
      <c r="V416" s="494"/>
      <c r="W416" s="494"/>
      <c r="X416" s="494"/>
      <c r="Y416" s="494"/>
      <c r="Z416" s="494"/>
      <c r="AA416" s="494"/>
      <c r="AB416" s="494"/>
      <c r="AC416" s="494"/>
      <c r="AD416" s="494"/>
      <c r="AE416" s="494"/>
      <c r="AF416" s="494"/>
      <c r="AG416" s="494"/>
      <c r="AH416" s="494"/>
      <c r="AI416" s="494"/>
      <c r="AJ416" s="494"/>
      <c r="AK416" s="494"/>
      <c r="AL416" s="494"/>
      <c r="AM416" s="494"/>
      <c r="AN416" s="494"/>
      <c r="AO416" s="494"/>
      <c r="AP416" s="494"/>
      <c r="AQ416" s="494"/>
      <c r="AR416" s="494"/>
      <c r="AS416" s="494"/>
      <c r="AT416" s="494"/>
      <c r="AU416" s="494"/>
      <c r="AV416" s="494"/>
      <c r="AW416" s="494"/>
      <c r="AX416" s="494"/>
      <c r="AY416" s="494"/>
      <c r="AZ416" s="494"/>
      <c r="BA416" s="494"/>
      <c r="BB416" s="494"/>
      <c r="BC416" s="494"/>
      <c r="BD416" s="494"/>
      <c r="BE416" s="494"/>
      <c r="BF416" s="494"/>
      <c r="BG416" s="494"/>
      <c r="BH416" s="494"/>
      <c r="BI416" s="494"/>
      <c r="BJ416" s="494"/>
      <c r="BK416" s="494"/>
      <c r="BL416" s="494"/>
      <c r="BM416" s="494"/>
      <c r="BN416" s="494"/>
      <c r="BO416" s="494"/>
      <c r="BP416" s="494"/>
      <c r="BQ416" s="494"/>
      <c r="BR416" s="494"/>
      <c r="BS416" s="494"/>
      <c r="BT416" s="494"/>
      <c r="BU416" s="494"/>
      <c r="BV416" s="494"/>
      <c r="BW416" s="494"/>
      <c r="BX416" s="494"/>
      <c r="BY416" s="494"/>
      <c r="BZ416" s="494"/>
      <c r="CA416" s="494"/>
      <c r="CB416" s="494"/>
      <c r="CC416" s="494"/>
      <c r="CD416" s="494"/>
      <c r="CE416" s="494"/>
      <c r="CF416" s="494"/>
      <c r="CG416" s="494"/>
      <c r="CH416" s="494"/>
      <c r="CI416" s="494"/>
      <c r="CJ416" s="494"/>
      <c r="CK416" s="494"/>
      <c r="CL416" s="494"/>
      <c r="CM416" s="494"/>
      <c r="CN416" s="494"/>
      <c r="CO416" s="494"/>
      <c r="CP416" s="494"/>
      <c r="CQ416" s="494"/>
      <c r="CR416" s="494"/>
      <c r="CS416" s="494"/>
      <c r="CT416" s="494"/>
      <c r="CU416" s="494"/>
      <c r="CV416" s="494"/>
      <c r="CW416" s="494"/>
      <c r="CX416" s="494"/>
      <c r="CY416" s="494"/>
      <c r="CZ416" s="494"/>
      <c r="DA416" s="494"/>
      <c r="DB416" s="494"/>
      <c r="DC416" s="494"/>
      <c r="DD416" s="494"/>
      <c r="DE416" s="494"/>
      <c r="DF416" s="494"/>
      <c r="DG416" s="494"/>
      <c r="DH416" s="494"/>
      <c r="DI416" s="494"/>
      <c r="DJ416" s="494"/>
      <c r="DK416" s="494"/>
      <c r="DL416" s="494"/>
      <c r="DM416" s="494"/>
      <c r="DN416" s="494"/>
      <c r="DO416" s="494"/>
      <c r="DP416" s="494"/>
      <c r="DQ416" s="494"/>
      <c r="DR416" s="494"/>
      <c r="DS416" s="494"/>
      <c r="DT416" s="494"/>
      <c r="DU416" s="494"/>
      <c r="DV416" s="494"/>
      <c r="DW416" s="494"/>
      <c r="DX416" s="494"/>
      <c r="DY416" s="494"/>
      <c r="DZ416" s="494"/>
      <c r="EA416" s="494"/>
      <c r="EB416" s="494"/>
      <c r="EC416" s="494"/>
      <c r="ED416" s="494"/>
      <c r="EE416" s="494"/>
      <c r="EF416" s="494"/>
      <c r="EG416" s="494"/>
      <c r="EH416" s="494"/>
      <c r="EI416" s="494"/>
      <c r="EJ416" s="494"/>
      <c r="EK416" s="494"/>
      <c r="EL416" s="494"/>
      <c r="EM416" s="494"/>
      <c r="EN416" s="494"/>
      <c r="EO416" s="494"/>
      <c r="EP416" s="494"/>
      <c r="EQ416" s="494"/>
      <c r="ER416" s="494"/>
      <c r="ES416" s="494"/>
      <c r="ET416" s="494"/>
      <c r="EU416" s="494"/>
      <c r="EV416" s="494"/>
      <c r="EW416" s="494"/>
      <c r="EX416" s="494"/>
      <c r="EY416" s="494"/>
      <c r="EZ416" s="494"/>
      <c r="FA416" s="494"/>
      <c r="FB416" s="494"/>
      <c r="FC416" s="288"/>
      <c r="FD416" s="288"/>
      <c r="FE416" s="288"/>
      <c r="FF416" s="288"/>
      <c r="FG416" s="288"/>
      <c r="FH416" s="288"/>
      <c r="FI416" s="288"/>
      <c r="FJ416" s="288"/>
      <c r="FK416" s="288"/>
      <c r="FL416" s="288"/>
      <c r="FM416" s="288"/>
      <c r="FN416" s="288"/>
      <c r="FO416" s="288"/>
      <c r="FP416" s="288"/>
      <c r="FQ416" s="288"/>
      <c r="FR416" s="288"/>
      <c r="FS416" s="288"/>
      <c r="FT416" s="288"/>
      <c r="FU416" s="288"/>
      <c r="FV416" s="288"/>
      <c r="FW416" s="288"/>
      <c r="FX416" s="288"/>
      <c r="FY416" s="288"/>
      <c r="FZ416" s="288"/>
      <c r="GA416" s="288"/>
      <c r="GB416" s="288"/>
      <c r="GC416" s="288"/>
      <c r="GD416" s="288"/>
      <c r="GE416" s="494"/>
      <c r="GF416" s="494"/>
      <c r="GG416" s="494"/>
      <c r="GH416" s="494"/>
      <c r="GI416" s="494"/>
      <c r="GK416" s="506"/>
      <c r="GL416" s="507"/>
      <c r="GM416" s="506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  <c r="ID416" s="21"/>
      <c r="IE416" s="21"/>
      <c r="IF416" s="21"/>
      <c r="IG416" s="21"/>
      <c r="IH416" s="21"/>
      <c r="II416" s="21"/>
      <c r="IJ416" s="21"/>
      <c r="IK416" s="21"/>
      <c r="IL416" s="21"/>
      <c r="IM416" s="21"/>
      <c r="IN416" s="21"/>
      <c r="IO416" s="21"/>
    </row>
    <row r="417" spans="1:249" ht="15" hidden="1">
      <c r="A417" s="517"/>
      <c r="B417" s="230"/>
      <c r="C417" s="494"/>
      <c r="D417" s="494"/>
      <c r="E417" s="494"/>
      <c r="F417" s="494"/>
      <c r="G417" s="494"/>
      <c r="H417" s="494"/>
      <c r="I417" s="494"/>
      <c r="J417" s="494"/>
      <c r="K417" s="494"/>
      <c r="L417" s="494"/>
      <c r="M417" s="494"/>
      <c r="N417" s="494"/>
      <c r="O417" s="494"/>
      <c r="P417" s="494"/>
      <c r="Q417" s="494"/>
      <c r="R417" s="494"/>
      <c r="S417" s="494"/>
      <c r="T417" s="494"/>
      <c r="U417" s="494"/>
      <c r="V417" s="494"/>
      <c r="W417" s="494"/>
      <c r="X417" s="494"/>
      <c r="Y417" s="494"/>
      <c r="Z417" s="494"/>
      <c r="AA417" s="494"/>
      <c r="AB417" s="494"/>
      <c r="AC417" s="494"/>
      <c r="AD417" s="494"/>
      <c r="AE417" s="494"/>
      <c r="AF417" s="494"/>
      <c r="AG417" s="494"/>
      <c r="AH417" s="494"/>
      <c r="AI417" s="494"/>
      <c r="AJ417" s="494"/>
      <c r="AK417" s="494"/>
      <c r="AL417" s="494"/>
      <c r="AM417" s="494"/>
      <c r="AN417" s="494"/>
      <c r="AO417" s="494"/>
      <c r="AP417" s="494"/>
      <c r="AQ417" s="494"/>
      <c r="AR417" s="494"/>
      <c r="AS417" s="494"/>
      <c r="AT417" s="494"/>
      <c r="AU417" s="494"/>
      <c r="AV417" s="494"/>
      <c r="AW417" s="494"/>
      <c r="AX417" s="494"/>
      <c r="AY417" s="494"/>
      <c r="AZ417" s="494"/>
      <c r="BA417" s="494"/>
      <c r="BB417" s="494"/>
      <c r="BC417" s="494"/>
      <c r="BD417" s="494"/>
      <c r="BE417" s="494"/>
      <c r="BF417" s="494"/>
      <c r="BG417" s="494"/>
      <c r="BH417" s="494"/>
      <c r="BI417" s="494"/>
      <c r="BJ417" s="494"/>
      <c r="BK417" s="494"/>
      <c r="BL417" s="494"/>
      <c r="BM417" s="494"/>
      <c r="BN417" s="494"/>
      <c r="BO417" s="494"/>
      <c r="BP417" s="494"/>
      <c r="BQ417" s="494"/>
      <c r="BR417" s="494"/>
      <c r="BS417" s="494"/>
      <c r="BT417" s="494"/>
      <c r="BU417" s="494"/>
      <c r="BV417" s="494"/>
      <c r="BW417" s="494"/>
      <c r="BX417" s="494"/>
      <c r="BY417" s="494"/>
      <c r="BZ417" s="494"/>
      <c r="CA417" s="494"/>
      <c r="CB417" s="494"/>
      <c r="CC417" s="494"/>
      <c r="CD417" s="494"/>
      <c r="CE417" s="494"/>
      <c r="CF417" s="494"/>
      <c r="CG417" s="494"/>
      <c r="CH417" s="494"/>
      <c r="CI417" s="494"/>
      <c r="CJ417" s="494"/>
      <c r="CK417" s="494"/>
      <c r="CL417" s="494"/>
      <c r="CM417" s="494"/>
      <c r="CN417" s="494"/>
      <c r="CO417" s="494"/>
      <c r="CP417" s="494"/>
      <c r="CQ417" s="494"/>
      <c r="CR417" s="494"/>
      <c r="CS417" s="494"/>
      <c r="CT417" s="494"/>
      <c r="CU417" s="494"/>
      <c r="CV417" s="494"/>
      <c r="CW417" s="494"/>
      <c r="CX417" s="494"/>
      <c r="CY417" s="494"/>
      <c r="CZ417" s="494"/>
      <c r="DA417" s="494"/>
      <c r="DB417" s="494"/>
      <c r="DC417" s="494"/>
      <c r="DD417" s="494"/>
      <c r="DE417" s="494"/>
      <c r="DF417" s="494"/>
      <c r="DG417" s="494"/>
      <c r="DH417" s="494"/>
      <c r="DI417" s="494"/>
      <c r="DJ417" s="494"/>
      <c r="DK417" s="494"/>
      <c r="DL417" s="494"/>
      <c r="DM417" s="494"/>
      <c r="DN417" s="494"/>
      <c r="DO417" s="494"/>
      <c r="DP417" s="494"/>
      <c r="DQ417" s="494"/>
      <c r="DR417" s="494"/>
      <c r="DS417" s="494"/>
      <c r="DT417" s="494"/>
      <c r="DU417" s="494"/>
      <c r="DV417" s="494"/>
      <c r="DW417" s="494"/>
      <c r="DX417" s="494"/>
      <c r="DY417" s="494"/>
      <c r="DZ417" s="494"/>
      <c r="EA417" s="494"/>
      <c r="EB417" s="494"/>
      <c r="EC417" s="494"/>
      <c r="ED417" s="494"/>
      <c r="EE417" s="494"/>
      <c r="EF417" s="494"/>
      <c r="EG417" s="494"/>
      <c r="EH417" s="494"/>
      <c r="EI417" s="494"/>
      <c r="EJ417" s="494"/>
      <c r="EK417" s="494"/>
      <c r="EL417" s="494"/>
      <c r="EM417" s="494"/>
      <c r="EN417" s="494"/>
      <c r="EO417" s="494"/>
      <c r="EP417" s="494"/>
      <c r="EQ417" s="494"/>
      <c r="ER417" s="494"/>
      <c r="ES417" s="494"/>
      <c r="ET417" s="494"/>
      <c r="EU417" s="494"/>
      <c r="EV417" s="494"/>
      <c r="EW417" s="494"/>
      <c r="EX417" s="494"/>
      <c r="EY417" s="494"/>
      <c r="EZ417" s="494"/>
      <c r="FA417" s="494"/>
      <c r="FB417" s="494"/>
      <c r="FC417" s="288"/>
      <c r="FD417" s="288"/>
      <c r="FE417" s="288"/>
      <c r="FF417" s="288"/>
      <c r="FG417" s="288"/>
      <c r="FH417" s="288"/>
      <c r="FI417" s="288"/>
      <c r="FJ417" s="288"/>
      <c r="FK417" s="288"/>
      <c r="FL417" s="288"/>
      <c r="FM417" s="288"/>
      <c r="FN417" s="288"/>
      <c r="FO417" s="288"/>
      <c r="FP417" s="288"/>
      <c r="FQ417" s="288"/>
      <c r="FR417" s="288"/>
      <c r="FS417" s="288"/>
      <c r="FT417" s="288"/>
      <c r="FU417" s="288"/>
      <c r="FV417" s="288"/>
      <c r="FW417" s="288"/>
      <c r="FX417" s="288"/>
      <c r="FY417" s="288"/>
      <c r="FZ417" s="288"/>
      <c r="GA417" s="288"/>
      <c r="GB417" s="288"/>
      <c r="GC417" s="288"/>
      <c r="GD417" s="288"/>
      <c r="GE417" s="494"/>
      <c r="GF417" s="494"/>
      <c r="GG417" s="494"/>
      <c r="GH417" s="494"/>
      <c r="GI417" s="494"/>
      <c r="GK417" s="508"/>
      <c r="GL417" s="507"/>
      <c r="GM417" s="508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  <c r="ID417" s="21"/>
      <c r="IE417" s="21"/>
      <c r="IF417" s="21"/>
      <c r="IG417" s="21"/>
      <c r="IH417" s="21"/>
      <c r="II417" s="21"/>
      <c r="IJ417" s="21"/>
      <c r="IK417" s="21"/>
      <c r="IL417" s="21"/>
      <c r="IM417" s="21"/>
      <c r="IN417" s="21"/>
      <c r="IO417" s="21"/>
    </row>
    <row r="418" spans="1:249" ht="15" hidden="1">
      <c r="A418" s="517"/>
      <c r="B418" s="230"/>
      <c r="C418" s="494"/>
      <c r="D418" s="494"/>
      <c r="E418" s="494"/>
      <c r="F418" s="494"/>
      <c r="G418" s="494"/>
      <c r="H418" s="494"/>
      <c r="I418" s="494"/>
      <c r="J418" s="494"/>
      <c r="K418" s="494"/>
      <c r="L418" s="494"/>
      <c r="M418" s="494"/>
      <c r="N418" s="494"/>
      <c r="O418" s="494"/>
      <c r="P418" s="494"/>
      <c r="Q418" s="494"/>
      <c r="R418" s="494"/>
      <c r="S418" s="494"/>
      <c r="T418" s="494"/>
      <c r="U418" s="494"/>
      <c r="V418" s="494"/>
      <c r="W418" s="494"/>
      <c r="X418" s="494"/>
      <c r="Y418" s="494"/>
      <c r="Z418" s="494"/>
      <c r="AA418" s="494"/>
      <c r="AB418" s="494"/>
      <c r="AC418" s="494"/>
      <c r="AD418" s="494"/>
      <c r="AE418" s="494"/>
      <c r="AF418" s="494"/>
      <c r="AG418" s="494"/>
      <c r="AH418" s="494"/>
      <c r="AI418" s="494"/>
      <c r="AJ418" s="494"/>
      <c r="AK418" s="494"/>
      <c r="AL418" s="494"/>
      <c r="AM418" s="494"/>
      <c r="AN418" s="494"/>
      <c r="AO418" s="494"/>
      <c r="AP418" s="494"/>
      <c r="AQ418" s="494"/>
      <c r="AR418" s="494"/>
      <c r="AS418" s="494"/>
      <c r="AT418" s="494"/>
      <c r="AU418" s="494"/>
      <c r="AV418" s="494"/>
      <c r="AW418" s="494"/>
      <c r="AX418" s="494"/>
      <c r="AY418" s="494"/>
      <c r="AZ418" s="494"/>
      <c r="BA418" s="494"/>
      <c r="BB418" s="494"/>
      <c r="BC418" s="494"/>
      <c r="BD418" s="494"/>
      <c r="BE418" s="494"/>
      <c r="BF418" s="494"/>
      <c r="BG418" s="494"/>
      <c r="BH418" s="494"/>
      <c r="BI418" s="494"/>
      <c r="BJ418" s="494"/>
      <c r="BK418" s="494"/>
      <c r="BL418" s="494"/>
      <c r="BM418" s="494"/>
      <c r="BN418" s="494"/>
      <c r="BO418" s="494"/>
      <c r="BP418" s="494"/>
      <c r="BQ418" s="494"/>
      <c r="BR418" s="494"/>
      <c r="BS418" s="494"/>
      <c r="BT418" s="494"/>
      <c r="BU418" s="494"/>
      <c r="BV418" s="494"/>
      <c r="BW418" s="494"/>
      <c r="BX418" s="494"/>
      <c r="BY418" s="494"/>
      <c r="BZ418" s="494"/>
      <c r="CA418" s="494"/>
      <c r="CB418" s="494"/>
      <c r="CC418" s="494"/>
      <c r="CD418" s="494"/>
      <c r="CE418" s="494"/>
      <c r="CF418" s="494"/>
      <c r="CG418" s="494"/>
      <c r="CH418" s="494"/>
      <c r="CI418" s="494"/>
      <c r="CJ418" s="494"/>
      <c r="CK418" s="494"/>
      <c r="CL418" s="494"/>
      <c r="CM418" s="494"/>
      <c r="CN418" s="494"/>
      <c r="CO418" s="494"/>
      <c r="CP418" s="494"/>
      <c r="CQ418" s="494"/>
      <c r="CR418" s="494"/>
      <c r="CS418" s="494"/>
      <c r="CT418" s="494"/>
      <c r="CU418" s="494"/>
      <c r="CV418" s="494"/>
      <c r="CW418" s="494"/>
      <c r="CX418" s="494"/>
      <c r="CY418" s="494"/>
      <c r="CZ418" s="494"/>
      <c r="DA418" s="494"/>
      <c r="DB418" s="494"/>
      <c r="DC418" s="494"/>
      <c r="DD418" s="494"/>
      <c r="DE418" s="494"/>
      <c r="DF418" s="494"/>
      <c r="DG418" s="494"/>
      <c r="DH418" s="494"/>
      <c r="DI418" s="494"/>
      <c r="DJ418" s="494"/>
      <c r="DK418" s="494"/>
      <c r="DL418" s="494"/>
      <c r="DM418" s="494"/>
      <c r="DN418" s="494"/>
      <c r="DO418" s="494"/>
      <c r="DP418" s="494"/>
      <c r="DQ418" s="494"/>
      <c r="DR418" s="494"/>
      <c r="DS418" s="494"/>
      <c r="DT418" s="494"/>
      <c r="DU418" s="494"/>
      <c r="DV418" s="494"/>
      <c r="DW418" s="494"/>
      <c r="DX418" s="494"/>
      <c r="DY418" s="494"/>
      <c r="DZ418" s="494"/>
      <c r="EA418" s="494"/>
      <c r="EB418" s="494"/>
      <c r="EC418" s="494"/>
      <c r="ED418" s="494"/>
      <c r="EE418" s="494"/>
      <c r="EF418" s="494"/>
      <c r="EG418" s="494"/>
      <c r="EH418" s="494"/>
      <c r="EI418" s="494"/>
      <c r="EJ418" s="494"/>
      <c r="EK418" s="494"/>
      <c r="EL418" s="494"/>
      <c r="EM418" s="494"/>
      <c r="EN418" s="494"/>
      <c r="EO418" s="494"/>
      <c r="EP418" s="494"/>
      <c r="EQ418" s="494"/>
      <c r="ER418" s="494"/>
      <c r="ES418" s="494"/>
      <c r="ET418" s="494"/>
      <c r="EU418" s="494"/>
      <c r="EV418" s="494"/>
      <c r="EW418" s="494"/>
      <c r="EX418" s="494"/>
      <c r="EY418" s="494"/>
      <c r="EZ418" s="494"/>
      <c r="FA418" s="494"/>
      <c r="FB418" s="494"/>
      <c r="FC418" s="288"/>
      <c r="FD418" s="288"/>
      <c r="FE418" s="288"/>
      <c r="FF418" s="288"/>
      <c r="FG418" s="288"/>
      <c r="FH418" s="288"/>
      <c r="FI418" s="288"/>
      <c r="FJ418" s="288"/>
      <c r="FK418" s="288"/>
      <c r="FL418" s="288"/>
      <c r="FM418" s="288"/>
      <c r="FN418" s="288"/>
      <c r="FO418" s="288"/>
      <c r="FP418" s="288"/>
      <c r="FQ418" s="288"/>
      <c r="FR418" s="288"/>
      <c r="FS418" s="288"/>
      <c r="FT418" s="288"/>
      <c r="FU418" s="288"/>
      <c r="FV418" s="288"/>
      <c r="FW418" s="288"/>
      <c r="FX418" s="288"/>
      <c r="FY418" s="288"/>
      <c r="FZ418" s="288"/>
      <c r="GA418" s="288"/>
      <c r="GB418" s="288"/>
      <c r="GC418" s="288"/>
      <c r="GD418" s="288"/>
      <c r="GE418" s="494"/>
      <c r="GF418" s="494"/>
      <c r="GG418" s="494"/>
      <c r="GH418" s="494"/>
      <c r="GI418" s="494"/>
      <c r="GK418" s="506"/>
      <c r="GL418" s="507"/>
      <c r="GM418" s="506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  <c r="ID418" s="21"/>
      <c r="IE418" s="21"/>
      <c r="IF418" s="21"/>
      <c r="IG418" s="21"/>
      <c r="IH418" s="21"/>
      <c r="II418" s="21"/>
      <c r="IJ418" s="21"/>
      <c r="IK418" s="21"/>
      <c r="IL418" s="21"/>
      <c r="IM418" s="21"/>
      <c r="IN418" s="21"/>
      <c r="IO418" s="21"/>
    </row>
    <row r="419" spans="1:249" ht="18" hidden="1">
      <c r="A419" s="517"/>
      <c r="B419" s="230"/>
      <c r="C419" s="494"/>
      <c r="D419" s="494"/>
      <c r="E419" s="494"/>
      <c r="F419" s="494"/>
      <c r="G419" s="494"/>
      <c r="H419" s="494"/>
      <c r="I419" s="494"/>
      <c r="J419" s="494"/>
      <c r="K419" s="494"/>
      <c r="L419" s="494"/>
      <c r="M419" s="494"/>
      <c r="N419" s="494"/>
      <c r="O419" s="494"/>
      <c r="P419" s="494"/>
      <c r="Q419" s="494"/>
      <c r="R419" s="494"/>
      <c r="S419" s="494"/>
      <c r="T419" s="494"/>
      <c r="U419" s="494"/>
      <c r="V419" s="494"/>
      <c r="W419" s="494"/>
      <c r="X419" s="494"/>
      <c r="Y419" s="494"/>
      <c r="Z419" s="494"/>
      <c r="AA419" s="494"/>
      <c r="AB419" s="494"/>
      <c r="AC419" s="494"/>
      <c r="AD419" s="494"/>
      <c r="AE419" s="494"/>
      <c r="AF419" s="494"/>
      <c r="AG419" s="494"/>
      <c r="AH419" s="494"/>
      <c r="AI419" s="494"/>
      <c r="AJ419" s="494"/>
      <c r="AK419" s="494"/>
      <c r="AL419" s="494"/>
      <c r="AM419" s="494"/>
      <c r="AN419" s="494"/>
      <c r="AO419" s="494"/>
      <c r="AP419" s="494"/>
      <c r="AQ419" s="494"/>
      <c r="AR419" s="494"/>
      <c r="AS419" s="494"/>
      <c r="AT419" s="494"/>
      <c r="AU419" s="494"/>
      <c r="AV419" s="494"/>
      <c r="AW419" s="494"/>
      <c r="AX419" s="494"/>
      <c r="AY419" s="494"/>
      <c r="AZ419" s="494"/>
      <c r="BA419" s="494"/>
      <c r="BB419" s="494"/>
      <c r="BC419" s="494"/>
      <c r="BD419" s="494"/>
      <c r="BE419" s="494"/>
      <c r="BF419" s="494"/>
      <c r="BG419" s="494"/>
      <c r="BH419" s="494"/>
      <c r="BI419" s="494"/>
      <c r="BJ419" s="494"/>
      <c r="BK419" s="494"/>
      <c r="BL419" s="494"/>
      <c r="BM419" s="494"/>
      <c r="BN419" s="494"/>
      <c r="BO419" s="494"/>
      <c r="BP419" s="494"/>
      <c r="BQ419" s="494"/>
      <c r="BR419" s="494"/>
      <c r="BS419" s="494"/>
      <c r="BT419" s="494"/>
      <c r="BU419" s="494"/>
      <c r="BV419" s="494"/>
      <c r="BW419" s="494"/>
      <c r="BX419" s="494"/>
      <c r="BY419" s="494"/>
      <c r="BZ419" s="494"/>
      <c r="CA419" s="494"/>
      <c r="CB419" s="494"/>
      <c r="CC419" s="494"/>
      <c r="CD419" s="494"/>
      <c r="CE419" s="494"/>
      <c r="CF419" s="494"/>
      <c r="CG419" s="494"/>
      <c r="CH419" s="494"/>
      <c r="CI419" s="494"/>
      <c r="CJ419" s="494"/>
      <c r="CK419" s="494"/>
      <c r="CL419" s="494"/>
      <c r="CM419" s="494"/>
      <c r="CN419" s="494"/>
      <c r="CO419" s="494"/>
      <c r="CP419" s="494"/>
      <c r="CQ419" s="494"/>
      <c r="CR419" s="494"/>
      <c r="CS419" s="494"/>
      <c r="CT419" s="494"/>
      <c r="CU419" s="494"/>
      <c r="CV419" s="494"/>
      <c r="CW419" s="494"/>
      <c r="CX419" s="494"/>
      <c r="CY419" s="494"/>
      <c r="CZ419" s="494"/>
      <c r="DA419" s="494"/>
      <c r="DB419" s="494"/>
      <c r="DC419" s="494"/>
      <c r="DD419" s="494"/>
      <c r="DE419" s="494"/>
      <c r="DF419" s="494"/>
      <c r="DG419" s="494"/>
      <c r="DH419" s="494"/>
      <c r="DI419" s="494"/>
      <c r="DJ419" s="494"/>
      <c r="DK419" s="494"/>
      <c r="DL419" s="494"/>
      <c r="DM419" s="494"/>
      <c r="DN419" s="494"/>
      <c r="DO419" s="494"/>
      <c r="DP419" s="494"/>
      <c r="DQ419" s="494"/>
      <c r="DR419" s="494"/>
      <c r="DS419" s="494"/>
      <c r="DT419" s="494"/>
      <c r="DU419" s="494"/>
      <c r="DV419" s="494"/>
      <c r="DW419" s="494"/>
      <c r="DX419" s="494"/>
      <c r="DY419" s="494"/>
      <c r="DZ419" s="494"/>
      <c r="EA419" s="494"/>
      <c r="EB419" s="494"/>
      <c r="EC419" s="494"/>
      <c r="ED419" s="494"/>
      <c r="EE419" s="494"/>
      <c r="EF419" s="494"/>
      <c r="EG419" s="494"/>
      <c r="EH419" s="494"/>
      <c r="EI419" s="494"/>
      <c r="EJ419" s="494"/>
      <c r="EK419" s="494"/>
      <c r="EL419" s="494"/>
      <c r="EM419" s="494"/>
      <c r="EN419" s="494"/>
      <c r="EO419" s="494"/>
      <c r="EP419" s="494"/>
      <c r="EQ419" s="494"/>
      <c r="ER419" s="494"/>
      <c r="ES419" s="494"/>
      <c r="ET419" s="494"/>
      <c r="EU419" s="494"/>
      <c r="EV419" s="494"/>
      <c r="EW419" s="494"/>
      <c r="EX419" s="494"/>
      <c r="EY419" s="494"/>
      <c r="EZ419" s="494"/>
      <c r="FA419" s="494"/>
      <c r="FB419" s="494"/>
      <c r="FC419" s="288"/>
      <c r="FD419" s="288"/>
      <c r="FE419" s="288"/>
      <c r="FF419" s="288"/>
      <c r="FG419" s="288"/>
      <c r="FH419" s="288"/>
      <c r="FI419" s="288"/>
      <c r="FJ419" s="288"/>
      <c r="FK419" s="288"/>
      <c r="FL419" s="288"/>
      <c r="FM419" s="288"/>
      <c r="FN419" s="288"/>
      <c r="FO419" s="288"/>
      <c r="FP419" s="288"/>
      <c r="FQ419" s="288"/>
      <c r="FR419" s="288"/>
      <c r="FS419" s="288"/>
      <c r="FT419" s="288"/>
      <c r="FU419" s="288"/>
      <c r="FV419" s="288"/>
      <c r="FW419" s="288"/>
      <c r="FX419" s="288"/>
      <c r="FY419" s="288"/>
      <c r="FZ419" s="288"/>
      <c r="GA419" s="288"/>
      <c r="GB419" s="288"/>
      <c r="GC419" s="288"/>
      <c r="GD419" s="288"/>
      <c r="GE419" s="494"/>
      <c r="GF419" s="494"/>
      <c r="GG419" s="494"/>
      <c r="GH419" s="494"/>
      <c r="GI419" s="494"/>
      <c r="GK419" s="498"/>
      <c r="GL419" s="499"/>
      <c r="GM419" s="498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  <c r="IG419" s="21"/>
      <c r="IH419" s="21"/>
      <c r="II419" s="21"/>
      <c r="IJ419" s="21"/>
      <c r="IK419" s="21"/>
      <c r="IL419" s="21"/>
      <c r="IM419" s="21"/>
      <c r="IN419" s="21"/>
      <c r="IO419" s="21"/>
    </row>
    <row r="420" spans="1:249" ht="15" hidden="1">
      <c r="A420" s="517"/>
      <c r="B420" s="230"/>
      <c r="C420" s="494"/>
      <c r="D420" s="494"/>
      <c r="E420" s="494"/>
      <c r="F420" s="494"/>
      <c r="G420" s="494"/>
      <c r="H420" s="494"/>
      <c r="I420" s="494"/>
      <c r="J420" s="494"/>
      <c r="K420" s="494"/>
      <c r="L420" s="494"/>
      <c r="M420" s="494"/>
      <c r="N420" s="494"/>
      <c r="O420" s="494"/>
      <c r="P420" s="494"/>
      <c r="Q420" s="494"/>
      <c r="R420" s="494"/>
      <c r="S420" s="494"/>
      <c r="T420" s="494"/>
      <c r="U420" s="494"/>
      <c r="V420" s="494"/>
      <c r="W420" s="494"/>
      <c r="X420" s="494"/>
      <c r="Y420" s="494"/>
      <c r="Z420" s="494"/>
      <c r="AA420" s="494"/>
      <c r="AB420" s="494"/>
      <c r="AC420" s="494"/>
      <c r="AD420" s="494"/>
      <c r="AE420" s="494"/>
      <c r="AF420" s="494"/>
      <c r="AG420" s="494"/>
      <c r="AH420" s="494"/>
      <c r="AI420" s="494"/>
      <c r="AJ420" s="494"/>
      <c r="AK420" s="494"/>
      <c r="AL420" s="494"/>
      <c r="AM420" s="494"/>
      <c r="AN420" s="494"/>
      <c r="AO420" s="494"/>
      <c r="AP420" s="494"/>
      <c r="AQ420" s="494"/>
      <c r="AR420" s="494"/>
      <c r="AS420" s="494"/>
      <c r="AT420" s="494"/>
      <c r="AU420" s="494"/>
      <c r="AV420" s="494"/>
      <c r="AW420" s="494"/>
      <c r="AX420" s="494"/>
      <c r="AY420" s="494"/>
      <c r="AZ420" s="494"/>
      <c r="BA420" s="494"/>
      <c r="BB420" s="494"/>
      <c r="BC420" s="494"/>
      <c r="BD420" s="494"/>
      <c r="BE420" s="494"/>
      <c r="BF420" s="494"/>
      <c r="BG420" s="494"/>
      <c r="BH420" s="494"/>
      <c r="BI420" s="494"/>
      <c r="BJ420" s="494"/>
      <c r="BK420" s="494"/>
      <c r="BL420" s="494"/>
      <c r="BM420" s="494"/>
      <c r="BN420" s="494"/>
      <c r="BO420" s="494"/>
      <c r="BP420" s="494"/>
      <c r="BQ420" s="494"/>
      <c r="BR420" s="494"/>
      <c r="BS420" s="494"/>
      <c r="BT420" s="494"/>
      <c r="BU420" s="494"/>
      <c r="BV420" s="494"/>
      <c r="BW420" s="494"/>
      <c r="BX420" s="494"/>
      <c r="BY420" s="494"/>
      <c r="BZ420" s="494"/>
      <c r="CA420" s="494"/>
      <c r="CB420" s="494"/>
      <c r="CC420" s="494"/>
      <c r="CD420" s="494"/>
      <c r="CE420" s="494"/>
      <c r="CF420" s="494"/>
      <c r="CG420" s="494"/>
      <c r="CH420" s="494"/>
      <c r="CI420" s="494"/>
      <c r="CJ420" s="494"/>
      <c r="CK420" s="494"/>
      <c r="CL420" s="494"/>
      <c r="CM420" s="494"/>
      <c r="CN420" s="494"/>
      <c r="CO420" s="494"/>
      <c r="CP420" s="494"/>
      <c r="CQ420" s="494"/>
      <c r="CR420" s="494"/>
      <c r="CS420" s="494"/>
      <c r="CT420" s="494"/>
      <c r="CU420" s="494"/>
      <c r="CV420" s="494"/>
      <c r="CW420" s="494"/>
      <c r="CX420" s="494"/>
      <c r="CY420" s="494"/>
      <c r="CZ420" s="494"/>
      <c r="DA420" s="494"/>
      <c r="DB420" s="494"/>
      <c r="DC420" s="494"/>
      <c r="DD420" s="494"/>
      <c r="DE420" s="494"/>
      <c r="DF420" s="494"/>
      <c r="DG420" s="494"/>
      <c r="DH420" s="494"/>
      <c r="DI420" s="494"/>
      <c r="DJ420" s="494"/>
      <c r="DK420" s="494"/>
      <c r="DL420" s="494"/>
      <c r="DM420" s="494"/>
      <c r="DN420" s="494"/>
      <c r="DO420" s="494"/>
      <c r="DP420" s="494"/>
      <c r="DQ420" s="494"/>
      <c r="DR420" s="494"/>
      <c r="DS420" s="494"/>
      <c r="DT420" s="494"/>
      <c r="DU420" s="494"/>
      <c r="DV420" s="494"/>
      <c r="DW420" s="494"/>
      <c r="DX420" s="494"/>
      <c r="DY420" s="494"/>
      <c r="DZ420" s="494"/>
      <c r="EA420" s="494"/>
      <c r="EB420" s="494"/>
      <c r="EC420" s="494"/>
      <c r="ED420" s="494"/>
      <c r="EE420" s="494"/>
      <c r="EF420" s="494"/>
      <c r="EG420" s="494"/>
      <c r="EH420" s="494"/>
      <c r="EI420" s="494"/>
      <c r="EJ420" s="494"/>
      <c r="EK420" s="494"/>
      <c r="EL420" s="494"/>
      <c r="EM420" s="494"/>
      <c r="EN420" s="494"/>
      <c r="EO420" s="494"/>
      <c r="EP420" s="494"/>
      <c r="EQ420" s="494"/>
      <c r="ER420" s="494"/>
      <c r="ES420" s="494"/>
      <c r="ET420" s="494"/>
      <c r="EU420" s="494"/>
      <c r="EV420" s="494"/>
      <c r="EW420" s="494"/>
      <c r="EX420" s="494"/>
      <c r="EY420" s="494"/>
      <c r="EZ420" s="494"/>
      <c r="FA420" s="494"/>
      <c r="FB420" s="494"/>
      <c r="FC420" s="288"/>
      <c r="FD420" s="288"/>
      <c r="FE420" s="288"/>
      <c r="FF420" s="288"/>
      <c r="FG420" s="288"/>
      <c r="FH420" s="288"/>
      <c r="FI420" s="288"/>
      <c r="FJ420" s="288"/>
      <c r="FK420" s="288"/>
      <c r="FL420" s="288"/>
      <c r="FM420" s="288"/>
      <c r="FN420" s="288"/>
      <c r="FO420" s="288"/>
      <c r="FP420" s="288"/>
      <c r="FQ420" s="288"/>
      <c r="FR420" s="288"/>
      <c r="FS420" s="288"/>
      <c r="FT420" s="288"/>
      <c r="FU420" s="288"/>
      <c r="FV420" s="288"/>
      <c r="FW420" s="288"/>
      <c r="FX420" s="288"/>
      <c r="FY420" s="288"/>
      <c r="FZ420" s="288"/>
      <c r="GA420" s="288"/>
      <c r="GB420" s="288"/>
      <c r="GC420" s="288"/>
      <c r="GD420" s="288"/>
      <c r="GE420" s="494"/>
      <c r="GF420" s="494"/>
      <c r="GG420" s="494"/>
      <c r="GH420" s="494"/>
      <c r="GI420" s="494"/>
      <c r="GK420" s="509"/>
      <c r="GL420" s="510"/>
      <c r="GM420" s="509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  <c r="IG420" s="21"/>
      <c r="IH420" s="21"/>
      <c r="II420" s="21"/>
      <c r="IJ420" s="21"/>
      <c r="IK420" s="21"/>
      <c r="IL420" s="21"/>
      <c r="IM420" s="21"/>
      <c r="IN420" s="21"/>
      <c r="IO420" s="21"/>
    </row>
    <row r="421" spans="193:249" ht="15" hidden="1">
      <c r="GK421" s="509"/>
      <c r="GL421" s="510"/>
      <c r="GM421" s="509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  <c r="ID421" s="21"/>
      <c r="IE421" s="21"/>
      <c r="IF421" s="21"/>
      <c r="IG421" s="21"/>
      <c r="IH421" s="21"/>
      <c r="II421" s="21"/>
      <c r="IJ421" s="21"/>
      <c r="IK421" s="21"/>
      <c r="IL421" s="21"/>
      <c r="IM421" s="21"/>
      <c r="IN421" s="21"/>
      <c r="IO421" s="21"/>
    </row>
    <row r="422" spans="193:249" ht="15" hidden="1">
      <c r="GK422" s="509"/>
      <c r="GL422" s="510"/>
      <c r="GM422" s="509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  <c r="ID422" s="21"/>
      <c r="IE422" s="21"/>
      <c r="IF422" s="21"/>
      <c r="IG422" s="21"/>
      <c r="IH422" s="21"/>
      <c r="II422" s="21"/>
      <c r="IJ422" s="21"/>
      <c r="IK422" s="21"/>
      <c r="IL422" s="21"/>
      <c r="IM422" s="21"/>
      <c r="IN422" s="21"/>
      <c r="IO422" s="21"/>
    </row>
    <row r="423" spans="193:249" ht="15" hidden="1">
      <c r="GK423" s="509"/>
      <c r="GL423" s="510"/>
      <c r="GM423" s="509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  <c r="ID423" s="21"/>
      <c r="IE423" s="21"/>
      <c r="IF423" s="21"/>
      <c r="IG423" s="21"/>
      <c r="IH423" s="21"/>
      <c r="II423" s="21"/>
      <c r="IJ423" s="21"/>
      <c r="IK423" s="21"/>
      <c r="IL423" s="21"/>
      <c r="IM423" s="21"/>
      <c r="IN423" s="21"/>
      <c r="IO423" s="21"/>
    </row>
    <row r="424" spans="193:249" ht="15" hidden="1">
      <c r="GK424" s="509"/>
      <c r="GL424" s="510"/>
      <c r="GM424" s="509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  <c r="ID424" s="21"/>
      <c r="IE424" s="21"/>
      <c r="IF424" s="21"/>
      <c r="IG424" s="21"/>
      <c r="IH424" s="21"/>
      <c r="II424" s="21"/>
      <c r="IJ424" s="21"/>
      <c r="IK424" s="21"/>
      <c r="IL424" s="21"/>
      <c r="IM424" s="21"/>
      <c r="IN424" s="21"/>
      <c r="IO424" s="21"/>
    </row>
    <row r="425" spans="193:249" ht="15" hidden="1">
      <c r="GK425" s="509"/>
      <c r="GL425" s="510"/>
      <c r="GM425" s="509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  <c r="ID425" s="21"/>
      <c r="IE425" s="21"/>
      <c r="IF425" s="21"/>
      <c r="IG425" s="21"/>
      <c r="IH425" s="21"/>
      <c r="II425" s="21"/>
      <c r="IJ425" s="21"/>
      <c r="IK425" s="21"/>
      <c r="IL425" s="21"/>
      <c r="IM425" s="21"/>
      <c r="IN425" s="21"/>
      <c r="IO425" s="21"/>
    </row>
    <row r="426" spans="193:249" ht="15" hidden="1">
      <c r="GK426" s="509"/>
      <c r="GL426" s="510"/>
      <c r="GM426" s="509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  <c r="ID426" s="21"/>
      <c r="IE426" s="21"/>
      <c r="IF426" s="21"/>
      <c r="IG426" s="21"/>
      <c r="IH426" s="21"/>
      <c r="II426" s="21"/>
      <c r="IJ426" s="21"/>
      <c r="IK426" s="21"/>
      <c r="IL426" s="21"/>
      <c r="IM426" s="21"/>
      <c r="IN426" s="21"/>
      <c r="IO426" s="21"/>
    </row>
    <row r="427" spans="193:249" ht="15" hidden="1">
      <c r="GK427" s="509"/>
      <c r="GL427" s="510"/>
      <c r="GM427" s="509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21"/>
      <c r="IH427" s="21"/>
      <c r="II427" s="21"/>
      <c r="IJ427" s="21"/>
      <c r="IK427" s="21"/>
      <c r="IL427" s="21"/>
      <c r="IM427" s="21"/>
      <c r="IN427" s="21"/>
      <c r="IO427" s="21"/>
    </row>
    <row r="428" spans="193:249" ht="15" hidden="1">
      <c r="GK428" s="509"/>
      <c r="GL428" s="510"/>
      <c r="GM428" s="509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  <c r="ID428" s="21"/>
      <c r="IE428" s="21"/>
      <c r="IF428" s="21"/>
      <c r="IG428" s="21"/>
      <c r="IH428" s="21"/>
      <c r="II428" s="21"/>
      <c r="IJ428" s="21"/>
      <c r="IK428" s="21"/>
      <c r="IL428" s="21"/>
      <c r="IM428" s="21"/>
      <c r="IN428" s="21"/>
      <c r="IO428" s="21"/>
    </row>
    <row r="429" spans="193:249" ht="15" hidden="1">
      <c r="GK429" s="509"/>
      <c r="GL429" s="510"/>
      <c r="GM429" s="509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  <c r="ID429" s="21"/>
      <c r="IE429" s="21"/>
      <c r="IF429" s="21"/>
      <c r="IG429" s="21"/>
      <c r="IH429" s="21"/>
      <c r="II429" s="21"/>
      <c r="IJ429" s="21"/>
      <c r="IK429" s="21"/>
      <c r="IL429" s="21"/>
      <c r="IM429" s="21"/>
      <c r="IN429" s="21"/>
      <c r="IO429" s="21"/>
    </row>
    <row r="430" spans="193:249" ht="15" hidden="1">
      <c r="GK430" s="509"/>
      <c r="GL430" s="510"/>
      <c r="GM430" s="509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  <c r="ID430" s="21"/>
      <c r="IE430" s="21"/>
      <c r="IF430" s="21"/>
      <c r="IG430" s="21"/>
      <c r="IH430" s="21"/>
      <c r="II430" s="21"/>
      <c r="IJ430" s="21"/>
      <c r="IK430" s="21"/>
      <c r="IL430" s="21"/>
      <c r="IM430" s="21"/>
      <c r="IN430" s="21"/>
      <c r="IO430" s="21"/>
    </row>
    <row r="431" spans="193:249" ht="15" hidden="1">
      <c r="GK431" s="509"/>
      <c r="GL431" s="510"/>
      <c r="GM431" s="509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  <c r="ID431" s="21"/>
      <c r="IE431" s="21"/>
      <c r="IF431" s="21"/>
      <c r="IG431" s="21"/>
      <c r="IH431" s="21"/>
      <c r="II431" s="21"/>
      <c r="IJ431" s="21"/>
      <c r="IK431" s="21"/>
      <c r="IL431" s="21"/>
      <c r="IM431" s="21"/>
      <c r="IN431" s="21"/>
      <c r="IO431" s="21"/>
    </row>
    <row r="432" spans="193:249" ht="15" hidden="1">
      <c r="GK432" s="509"/>
      <c r="GL432" s="510"/>
      <c r="GM432" s="509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  <c r="ID432" s="21"/>
      <c r="IE432" s="21"/>
      <c r="IF432" s="21"/>
      <c r="IG432" s="21"/>
      <c r="IH432" s="21"/>
      <c r="II432" s="21"/>
      <c r="IJ432" s="21"/>
      <c r="IK432" s="21"/>
      <c r="IL432" s="21"/>
      <c r="IM432" s="21"/>
      <c r="IN432" s="21"/>
      <c r="IO432" s="21"/>
    </row>
    <row r="433" spans="193:249" ht="15" customHeight="1" hidden="1">
      <c r="GK433" s="509"/>
      <c r="GL433" s="510"/>
      <c r="GM433" s="509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  <c r="ID433" s="21"/>
      <c r="IE433" s="21"/>
      <c r="IF433" s="21"/>
      <c r="IG433" s="21"/>
      <c r="IH433" s="21"/>
      <c r="II433" s="21"/>
      <c r="IJ433" s="21"/>
      <c r="IK433" s="21"/>
      <c r="IL433" s="21"/>
      <c r="IM433" s="21"/>
      <c r="IN433" s="21"/>
      <c r="IO433" s="21"/>
    </row>
    <row r="434" spans="193:249" ht="18" hidden="1">
      <c r="GK434" s="498"/>
      <c r="GL434" s="499"/>
      <c r="GM434" s="498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  <c r="ID434" s="21"/>
      <c r="IE434" s="21"/>
      <c r="IF434" s="21"/>
      <c r="IG434" s="21"/>
      <c r="IH434" s="21"/>
      <c r="II434" s="21"/>
      <c r="IJ434" s="21"/>
      <c r="IK434" s="21"/>
      <c r="IL434" s="21"/>
      <c r="IM434" s="21"/>
      <c r="IN434" s="21"/>
      <c r="IO434" s="21"/>
    </row>
    <row r="435" spans="193:249" ht="15" hidden="1">
      <c r="GK435" s="230"/>
      <c r="GL435" s="511"/>
      <c r="GM435" s="230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  <c r="ID435" s="21"/>
      <c r="IE435" s="21"/>
      <c r="IF435" s="21"/>
      <c r="IG435" s="21"/>
      <c r="IH435" s="21"/>
      <c r="II435" s="21"/>
      <c r="IJ435" s="21"/>
      <c r="IK435" s="21"/>
      <c r="IL435" s="21"/>
      <c r="IM435" s="21"/>
      <c r="IN435" s="21"/>
      <c r="IO435" s="21"/>
    </row>
    <row r="436" spans="193:249" ht="15" hidden="1">
      <c r="GK436" s="230"/>
      <c r="GL436" s="511"/>
      <c r="GM436" s="230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  <c r="ID436" s="21"/>
      <c r="IE436" s="21"/>
      <c r="IF436" s="21"/>
      <c r="IG436" s="21"/>
      <c r="IH436" s="21"/>
      <c r="II436" s="21"/>
      <c r="IJ436" s="21"/>
      <c r="IK436" s="21"/>
      <c r="IL436" s="21"/>
      <c r="IM436" s="21"/>
      <c r="IN436" s="21"/>
      <c r="IO436" s="21"/>
    </row>
    <row r="437" spans="193:249" ht="15" hidden="1">
      <c r="GK437" s="230"/>
      <c r="GL437" s="511"/>
      <c r="GM437" s="230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  <c r="ID437" s="21"/>
      <c r="IE437" s="21"/>
      <c r="IF437" s="21"/>
      <c r="IG437" s="21"/>
      <c r="IH437" s="21"/>
      <c r="II437" s="21"/>
      <c r="IJ437" s="21"/>
      <c r="IK437" s="21"/>
      <c r="IL437" s="21"/>
      <c r="IM437" s="21"/>
      <c r="IN437" s="21"/>
      <c r="IO437" s="21"/>
    </row>
    <row r="438" spans="193:249" ht="15" hidden="1">
      <c r="GK438" s="230"/>
      <c r="GL438" s="511"/>
      <c r="GM438" s="230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21"/>
      <c r="IH438" s="21"/>
      <c r="II438" s="21"/>
      <c r="IJ438" s="21"/>
      <c r="IK438" s="21"/>
      <c r="IL438" s="21"/>
      <c r="IM438" s="21"/>
      <c r="IN438" s="21"/>
      <c r="IO438" s="21"/>
    </row>
    <row r="439" spans="193:249" ht="15" hidden="1">
      <c r="GK439" s="230"/>
      <c r="GL439" s="511"/>
      <c r="GM439" s="230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  <c r="ID439" s="21"/>
      <c r="IE439" s="21"/>
      <c r="IF439" s="21"/>
      <c r="IG439" s="21"/>
      <c r="IH439" s="21"/>
      <c r="II439" s="21"/>
      <c r="IJ439" s="21"/>
      <c r="IK439" s="21"/>
      <c r="IL439" s="21"/>
      <c r="IM439" s="21"/>
      <c r="IN439" s="21"/>
      <c r="IO439" s="21"/>
    </row>
    <row r="440" spans="193:249" ht="15" hidden="1">
      <c r="GK440" s="230"/>
      <c r="GL440" s="511"/>
      <c r="GM440" s="230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  <c r="ID440" s="21"/>
      <c r="IE440" s="21"/>
      <c r="IF440" s="21"/>
      <c r="IG440" s="21"/>
      <c r="IH440" s="21"/>
      <c r="II440" s="21"/>
      <c r="IJ440" s="21"/>
      <c r="IK440" s="21"/>
      <c r="IL440" s="21"/>
      <c r="IM440" s="21"/>
      <c r="IN440" s="21"/>
      <c r="IO440" s="21"/>
    </row>
    <row r="441" spans="193:249" ht="15" hidden="1">
      <c r="GK441" s="230"/>
      <c r="GL441" s="511"/>
      <c r="GM441" s="230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21"/>
      <c r="IH441" s="21"/>
      <c r="II441" s="21"/>
      <c r="IJ441" s="21"/>
      <c r="IK441" s="21"/>
      <c r="IL441" s="21"/>
      <c r="IM441" s="21"/>
      <c r="IN441" s="21"/>
      <c r="IO441" s="21"/>
    </row>
    <row r="442" spans="193:249" ht="15" hidden="1">
      <c r="GK442" s="230"/>
      <c r="GL442" s="511"/>
      <c r="GM442" s="230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  <c r="ID442" s="21"/>
      <c r="IE442" s="21"/>
      <c r="IF442" s="21"/>
      <c r="IG442" s="21"/>
      <c r="IH442" s="21"/>
      <c r="II442" s="21"/>
      <c r="IJ442" s="21"/>
      <c r="IK442" s="21"/>
      <c r="IL442" s="21"/>
      <c r="IM442" s="21"/>
      <c r="IN442" s="21"/>
      <c r="IO442" s="21"/>
    </row>
    <row r="443" spans="193:249" ht="15" hidden="1">
      <c r="GK443" s="230"/>
      <c r="GL443" s="511"/>
      <c r="GM443" s="230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  <c r="ID443" s="21"/>
      <c r="IE443" s="21"/>
      <c r="IF443" s="21"/>
      <c r="IG443" s="21"/>
      <c r="IH443" s="21"/>
      <c r="II443" s="21"/>
      <c r="IJ443" s="21"/>
      <c r="IK443" s="21"/>
      <c r="IL443" s="21"/>
      <c r="IM443" s="21"/>
      <c r="IN443" s="21"/>
      <c r="IO443" s="21"/>
    </row>
    <row r="444" spans="193:249" ht="15" hidden="1">
      <c r="GK444" s="230"/>
      <c r="GL444" s="511"/>
      <c r="GM444" s="230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  <c r="ID444" s="21"/>
      <c r="IE444" s="21"/>
      <c r="IF444" s="21"/>
      <c r="IG444" s="21"/>
      <c r="IH444" s="21"/>
      <c r="II444" s="21"/>
      <c r="IJ444" s="21"/>
      <c r="IK444" s="21"/>
      <c r="IL444" s="21"/>
      <c r="IM444" s="21"/>
      <c r="IN444" s="21"/>
      <c r="IO444" s="21"/>
    </row>
    <row r="445" spans="193:249" ht="15">
      <c r="GK445" s="230"/>
      <c r="GL445" s="511"/>
      <c r="GM445" s="230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  <c r="IG445" s="21"/>
      <c r="IH445" s="21"/>
      <c r="II445" s="21"/>
      <c r="IJ445" s="21"/>
      <c r="IK445" s="21"/>
      <c r="IL445" s="21"/>
      <c r="IM445" s="21"/>
      <c r="IN445" s="21"/>
      <c r="IO445" s="21"/>
    </row>
    <row r="446" spans="193:249" ht="15">
      <c r="GK446" s="230"/>
      <c r="GL446" s="511"/>
      <c r="GM446" s="230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  <c r="ID446" s="21"/>
      <c r="IE446" s="21"/>
      <c r="IF446" s="21"/>
      <c r="IG446" s="21"/>
      <c r="IH446" s="21"/>
      <c r="II446" s="21"/>
      <c r="IJ446" s="21"/>
      <c r="IK446" s="21"/>
      <c r="IL446" s="21"/>
      <c r="IM446" s="21"/>
      <c r="IN446" s="21"/>
      <c r="IO446" s="21"/>
    </row>
    <row r="447" spans="193:249" ht="15">
      <c r="GK447" s="230"/>
      <c r="GL447" s="511"/>
      <c r="GM447" s="230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  <c r="ID447" s="21"/>
      <c r="IE447" s="21"/>
      <c r="IF447" s="21"/>
      <c r="IG447" s="21"/>
      <c r="IH447" s="21"/>
      <c r="II447" s="21"/>
      <c r="IJ447" s="21"/>
      <c r="IK447" s="21"/>
      <c r="IL447" s="21"/>
      <c r="IM447" s="21"/>
      <c r="IN447" s="21"/>
      <c r="IO447" s="21"/>
    </row>
    <row r="448" spans="193:249" ht="15">
      <c r="GK448" s="230"/>
      <c r="GL448" s="511"/>
      <c r="GM448" s="230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21"/>
      <c r="IH448" s="21"/>
      <c r="II448" s="21"/>
      <c r="IJ448" s="21"/>
      <c r="IK448" s="21"/>
      <c r="IL448" s="21"/>
      <c r="IM448" s="21"/>
      <c r="IN448" s="21"/>
      <c r="IO448" s="21"/>
    </row>
    <row r="449" spans="193:249" ht="15">
      <c r="GK449" s="230"/>
      <c r="GL449" s="511"/>
      <c r="GM449" s="230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  <c r="IG449" s="21"/>
      <c r="IH449" s="21"/>
      <c r="II449" s="21"/>
      <c r="IJ449" s="21"/>
      <c r="IK449" s="21"/>
      <c r="IL449" s="21"/>
      <c r="IM449" s="21"/>
      <c r="IN449" s="21"/>
      <c r="IO449" s="21"/>
    </row>
    <row r="450" spans="193:249" ht="15">
      <c r="GK450" s="230"/>
      <c r="GL450" s="511"/>
      <c r="GM450" s="230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  <c r="ID450" s="21"/>
      <c r="IE450" s="21"/>
      <c r="IF450" s="21"/>
      <c r="IG450" s="21"/>
      <c r="IH450" s="21"/>
      <c r="II450" s="21"/>
      <c r="IJ450" s="21"/>
      <c r="IK450" s="21"/>
      <c r="IL450" s="21"/>
      <c r="IM450" s="21"/>
      <c r="IN450" s="21"/>
      <c r="IO450" s="21"/>
    </row>
    <row r="451" spans="193:249" ht="15">
      <c r="GK451" s="230"/>
      <c r="GL451" s="511"/>
      <c r="GM451" s="230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  <c r="IG451" s="21"/>
      <c r="IH451" s="21"/>
      <c r="II451" s="21"/>
      <c r="IJ451" s="21"/>
      <c r="IK451" s="21"/>
      <c r="IL451" s="21"/>
      <c r="IM451" s="21"/>
      <c r="IN451" s="21"/>
      <c r="IO451" s="21"/>
    </row>
    <row r="452" spans="193:249" ht="15">
      <c r="GK452" s="230"/>
      <c r="GL452" s="511"/>
      <c r="GM452" s="230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  <c r="ID452" s="21"/>
      <c r="IE452" s="21"/>
      <c r="IF452" s="21"/>
      <c r="IG452" s="21"/>
      <c r="IH452" s="21"/>
      <c r="II452" s="21"/>
      <c r="IJ452" s="21"/>
      <c r="IK452" s="21"/>
      <c r="IL452" s="21"/>
      <c r="IM452" s="21"/>
      <c r="IN452" s="21"/>
      <c r="IO452" s="21"/>
    </row>
    <row r="453" spans="193:249" ht="15">
      <c r="GK453" s="230"/>
      <c r="GL453" s="511"/>
      <c r="GM453" s="230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  <c r="IG453" s="21"/>
      <c r="IH453" s="21"/>
      <c r="II453" s="21"/>
      <c r="IJ453" s="21"/>
      <c r="IK453" s="21"/>
      <c r="IL453" s="21"/>
      <c r="IM453" s="21"/>
      <c r="IN453" s="21"/>
      <c r="IO453" s="21"/>
    </row>
    <row r="454" spans="193:249" ht="15">
      <c r="GK454" s="230"/>
      <c r="GL454" s="511"/>
      <c r="GM454" s="230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  <c r="ID454" s="21"/>
      <c r="IE454" s="21"/>
      <c r="IF454" s="21"/>
      <c r="IG454" s="21"/>
      <c r="IH454" s="21"/>
      <c r="II454" s="21"/>
      <c r="IJ454" s="21"/>
      <c r="IK454" s="21"/>
      <c r="IL454" s="21"/>
      <c r="IM454" s="21"/>
      <c r="IN454" s="21"/>
      <c r="IO454" s="21"/>
    </row>
    <row r="455" spans="193:249" ht="15">
      <c r="GK455" s="230"/>
      <c r="GL455" s="511"/>
      <c r="GM455" s="230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  <c r="ID455" s="21"/>
      <c r="IE455" s="21"/>
      <c r="IF455" s="21"/>
      <c r="IG455" s="21"/>
      <c r="IH455" s="21"/>
      <c r="II455" s="21"/>
      <c r="IJ455" s="21"/>
      <c r="IK455" s="21"/>
      <c r="IL455" s="21"/>
      <c r="IM455" s="21"/>
      <c r="IN455" s="21"/>
      <c r="IO455" s="21"/>
    </row>
    <row r="456" spans="193:249" ht="15">
      <c r="GK456" s="230"/>
      <c r="GL456" s="511"/>
      <c r="GM456" s="230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  <c r="ID456" s="21"/>
      <c r="IE456" s="21"/>
      <c r="IF456" s="21"/>
      <c r="IG456" s="21"/>
      <c r="IH456" s="21"/>
      <c r="II456" s="21"/>
      <c r="IJ456" s="21"/>
      <c r="IK456" s="21"/>
      <c r="IL456" s="21"/>
      <c r="IM456" s="21"/>
      <c r="IN456" s="21"/>
      <c r="IO456" s="21"/>
    </row>
    <row r="457" spans="193:249" ht="15">
      <c r="GK457" s="230"/>
      <c r="GL457" s="511"/>
      <c r="GM457" s="230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  <c r="ID457" s="21"/>
      <c r="IE457" s="21"/>
      <c r="IF457" s="21"/>
      <c r="IG457" s="21"/>
      <c r="IH457" s="21"/>
      <c r="II457" s="21"/>
      <c r="IJ457" s="21"/>
      <c r="IK457" s="21"/>
      <c r="IL457" s="21"/>
      <c r="IM457" s="21"/>
      <c r="IN457" s="21"/>
      <c r="IO457" s="21"/>
    </row>
    <row r="458" spans="193:249" ht="15">
      <c r="GK458" s="230"/>
      <c r="GL458" s="511"/>
      <c r="GM458" s="230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  <c r="ID458" s="21"/>
      <c r="IE458" s="21"/>
      <c r="IF458" s="21"/>
      <c r="IG458" s="21"/>
      <c r="IH458" s="21"/>
      <c r="II458" s="21"/>
      <c r="IJ458" s="21"/>
      <c r="IK458" s="21"/>
      <c r="IL458" s="21"/>
      <c r="IM458" s="21"/>
      <c r="IN458" s="21"/>
      <c r="IO458" s="21"/>
    </row>
    <row r="459" spans="193:249" ht="15">
      <c r="GK459" s="230"/>
      <c r="GL459" s="511"/>
      <c r="GM459" s="230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  <c r="ID459" s="21"/>
      <c r="IE459" s="21"/>
      <c r="IF459" s="21"/>
      <c r="IG459" s="21"/>
      <c r="IH459" s="21"/>
      <c r="II459" s="21"/>
      <c r="IJ459" s="21"/>
      <c r="IK459" s="21"/>
      <c r="IL459" s="21"/>
      <c r="IM459" s="21"/>
      <c r="IN459" s="21"/>
      <c r="IO459" s="21"/>
    </row>
    <row r="460" spans="193:249" ht="15">
      <c r="GK460" s="230"/>
      <c r="GL460" s="511"/>
      <c r="GM460" s="230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  <c r="ID460" s="21"/>
      <c r="IE460" s="21"/>
      <c r="IF460" s="21"/>
      <c r="IG460" s="21"/>
      <c r="IH460" s="21"/>
      <c r="II460" s="21"/>
      <c r="IJ460" s="21"/>
      <c r="IK460" s="21"/>
      <c r="IL460" s="21"/>
      <c r="IM460" s="21"/>
      <c r="IN460" s="21"/>
      <c r="IO460" s="21"/>
    </row>
    <row r="461" spans="193:249" ht="15">
      <c r="GK461" s="230"/>
      <c r="GL461" s="511"/>
      <c r="GM461" s="230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  <c r="ID461" s="21"/>
      <c r="IE461" s="21"/>
      <c r="IF461" s="21"/>
      <c r="IG461" s="21"/>
      <c r="IH461" s="21"/>
      <c r="II461" s="21"/>
      <c r="IJ461" s="21"/>
      <c r="IK461" s="21"/>
      <c r="IL461" s="21"/>
      <c r="IM461" s="21"/>
      <c r="IN461" s="21"/>
      <c r="IO461" s="21"/>
    </row>
    <row r="462" spans="193:249" ht="15">
      <c r="GK462" s="230"/>
      <c r="GL462" s="511"/>
      <c r="GM462" s="230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  <c r="ID462" s="21"/>
      <c r="IE462" s="21"/>
      <c r="IF462" s="21"/>
      <c r="IG462" s="21"/>
      <c r="IH462" s="21"/>
      <c r="II462" s="21"/>
      <c r="IJ462" s="21"/>
      <c r="IK462" s="21"/>
      <c r="IL462" s="21"/>
      <c r="IM462" s="21"/>
      <c r="IN462" s="21"/>
      <c r="IO462" s="21"/>
    </row>
    <row r="463" spans="193:249" ht="30.75" customHeight="1">
      <c r="GK463" s="230"/>
      <c r="GL463" s="511"/>
      <c r="GM463" s="230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  <c r="ID463" s="21"/>
      <c r="IE463" s="21"/>
      <c r="IF463" s="21"/>
      <c r="IG463" s="21"/>
      <c r="IH463" s="21"/>
      <c r="II463" s="21"/>
      <c r="IJ463" s="21"/>
      <c r="IK463" s="21"/>
      <c r="IL463" s="21"/>
      <c r="IM463" s="21"/>
      <c r="IN463" s="21"/>
      <c r="IO463" s="21"/>
    </row>
    <row r="464" spans="193:249" ht="30.75" customHeight="1">
      <c r="GK464" s="230"/>
      <c r="GL464" s="511"/>
      <c r="GM464" s="230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  <c r="ID464" s="21"/>
      <c r="IE464" s="21"/>
      <c r="IF464" s="21"/>
      <c r="IG464" s="21"/>
      <c r="IH464" s="21"/>
      <c r="II464" s="21"/>
      <c r="IJ464" s="21"/>
      <c r="IK464" s="21"/>
      <c r="IL464" s="21"/>
      <c r="IM464" s="21"/>
      <c r="IN464" s="21"/>
      <c r="IO464" s="21"/>
    </row>
    <row r="465" spans="193:249" ht="30.75" customHeight="1">
      <c r="GK465" s="22"/>
      <c r="GL465" s="511"/>
      <c r="GM465" s="22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  <c r="ID465" s="21"/>
      <c r="IE465" s="21"/>
      <c r="IF465" s="21"/>
      <c r="IG465" s="21"/>
      <c r="IH465" s="21"/>
      <c r="II465" s="21"/>
      <c r="IJ465" s="21"/>
      <c r="IK465" s="21"/>
      <c r="IL465" s="21"/>
      <c r="IM465" s="21"/>
      <c r="IN465" s="21"/>
      <c r="IO465" s="21"/>
    </row>
    <row r="466" spans="193:249" ht="30.75" customHeight="1">
      <c r="GK466" s="22"/>
      <c r="GL466" s="511"/>
      <c r="GM466" s="22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  <c r="ID466" s="21"/>
      <c r="IE466" s="21"/>
      <c r="IF466" s="21"/>
      <c r="IG466" s="21"/>
      <c r="IH466" s="21"/>
      <c r="II466" s="21"/>
      <c r="IJ466" s="21"/>
      <c r="IK466" s="21"/>
      <c r="IL466" s="21"/>
      <c r="IM466" s="21"/>
      <c r="IN466" s="21"/>
      <c r="IO466" s="21"/>
    </row>
    <row r="467" spans="193:249" ht="30.75" customHeight="1">
      <c r="GK467" s="22"/>
      <c r="GL467" s="511"/>
      <c r="GM467" s="22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  <c r="ID467" s="21"/>
      <c r="IE467" s="21"/>
      <c r="IF467" s="21"/>
      <c r="IG467" s="21"/>
      <c r="IH467" s="21"/>
      <c r="II467" s="21"/>
      <c r="IJ467" s="21"/>
      <c r="IK467" s="21"/>
      <c r="IL467" s="21"/>
      <c r="IM467" s="21"/>
      <c r="IN467" s="21"/>
      <c r="IO467" s="21"/>
    </row>
    <row r="468" spans="193:249" ht="30.75" customHeight="1">
      <c r="GK468" s="22"/>
      <c r="GL468" s="511"/>
      <c r="GM468" s="22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  <c r="ID468" s="21"/>
      <c r="IE468" s="21"/>
      <c r="IF468" s="21"/>
      <c r="IG468" s="21"/>
      <c r="IH468" s="21"/>
      <c r="II468" s="21"/>
      <c r="IJ468" s="21"/>
      <c r="IK468" s="21"/>
      <c r="IL468" s="21"/>
      <c r="IM468" s="21"/>
      <c r="IN468" s="21"/>
      <c r="IO468" s="21"/>
    </row>
    <row r="469" spans="193:249" ht="30.75" customHeight="1">
      <c r="GK469" s="22"/>
      <c r="GL469" s="511"/>
      <c r="GM469" s="22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  <c r="ID469" s="21"/>
      <c r="IE469" s="21"/>
      <c r="IF469" s="21"/>
      <c r="IG469" s="21"/>
      <c r="IH469" s="21"/>
      <c r="II469" s="21"/>
      <c r="IJ469" s="21"/>
      <c r="IK469" s="21"/>
      <c r="IL469" s="21"/>
      <c r="IM469" s="21"/>
      <c r="IN469" s="21"/>
      <c r="IO469" s="21"/>
    </row>
    <row r="470" spans="193:249" ht="30.75" customHeight="1">
      <c r="GK470" s="22"/>
      <c r="GL470" s="511"/>
      <c r="GM470" s="22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  <c r="ID470" s="21"/>
      <c r="IE470" s="21"/>
      <c r="IF470" s="21"/>
      <c r="IG470" s="21"/>
      <c r="IH470" s="21"/>
      <c r="II470" s="21"/>
      <c r="IJ470" s="21"/>
      <c r="IK470" s="21"/>
      <c r="IL470" s="21"/>
      <c r="IM470" s="21"/>
      <c r="IN470" s="21"/>
      <c r="IO470" s="21"/>
    </row>
    <row r="471" spans="193:249" ht="30.75" customHeight="1">
      <c r="GK471" s="22"/>
      <c r="GL471" s="511"/>
      <c r="GM471" s="22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  <c r="IG471" s="21"/>
      <c r="IH471" s="21"/>
      <c r="II471" s="21"/>
      <c r="IJ471" s="21"/>
      <c r="IK471" s="21"/>
      <c r="IL471" s="21"/>
      <c r="IM471" s="21"/>
      <c r="IN471" s="21"/>
      <c r="IO471" s="21"/>
    </row>
    <row r="472" spans="193:249" ht="30.75" customHeight="1">
      <c r="GK472" s="22"/>
      <c r="GL472" s="511"/>
      <c r="GM472" s="22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  <c r="ID472" s="21"/>
      <c r="IE472" s="21"/>
      <c r="IF472" s="21"/>
      <c r="IG472" s="21"/>
      <c r="IH472" s="21"/>
      <c r="II472" s="21"/>
      <c r="IJ472" s="21"/>
      <c r="IK472" s="21"/>
      <c r="IL472" s="21"/>
      <c r="IM472" s="21"/>
      <c r="IN472" s="21"/>
      <c r="IO472" s="21"/>
    </row>
    <row r="473" spans="193:249" ht="30.75" customHeight="1">
      <c r="GK473" s="22"/>
      <c r="GL473" s="511"/>
      <c r="GM473" s="22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  <c r="ID473" s="21"/>
      <c r="IE473" s="21"/>
      <c r="IF473" s="21"/>
      <c r="IG473" s="21"/>
      <c r="IH473" s="21"/>
      <c r="II473" s="21"/>
      <c r="IJ473" s="21"/>
      <c r="IK473" s="21"/>
      <c r="IL473" s="21"/>
      <c r="IM473" s="21"/>
      <c r="IN473" s="21"/>
      <c r="IO473" s="21"/>
    </row>
  </sheetData>
  <sheetProtection password="D035" sheet="1" formatCells="0" formatColumns="0" formatRows="0" insertColumns="0" insertRows="0" insertHyperlinks="0" deleteColumns="0" deleteRows="0" sort="0" autoFilter="0" pivotTables="0"/>
  <protectedRanges>
    <protectedRange sqref="AG8:CP8" name="Intervallo1_6"/>
    <protectedRange sqref="AG9:CP10" name="Intervallo1_1_1"/>
    <protectedRange sqref="AG11:CP11" name="Intervallo1_2_2"/>
    <protectedRange sqref="AG12:CP12" name="Intervallo1_3_1"/>
    <protectedRange sqref="AG13:CP29" name="Intervallo1_4_1"/>
    <protectedRange sqref="BF56:BN65" name="Intervallo1_2_1_1"/>
    <protectedRange sqref="BO56:BW65" name="Intervallo1_5_1"/>
  </protectedRanges>
  <mergeCells count="1385">
    <mergeCell ref="F43:AC44"/>
    <mergeCell ref="F50:I50"/>
    <mergeCell ref="F51:I51"/>
    <mergeCell ref="AO120:AW120"/>
    <mergeCell ref="CH122:CP122"/>
    <mergeCell ref="J50:BJ50"/>
    <mergeCell ref="J51:BJ51"/>
    <mergeCell ref="T52:AZ52"/>
    <mergeCell ref="BC52:CP52"/>
    <mergeCell ref="BG119:BO119"/>
    <mergeCell ref="CG101:CO101"/>
    <mergeCell ref="BT163:CB163"/>
    <mergeCell ref="BT166:CB166"/>
    <mergeCell ref="BT162:CB162"/>
    <mergeCell ref="BY123:CG123"/>
    <mergeCell ref="BP122:BX122"/>
    <mergeCell ref="CH126:CP126"/>
    <mergeCell ref="BO130:BW130"/>
    <mergeCell ref="BG112:BO112"/>
    <mergeCell ref="BO128:BW128"/>
    <mergeCell ref="AG16:CP16"/>
    <mergeCell ref="AG23:CP23"/>
    <mergeCell ref="E144:AH144"/>
    <mergeCell ref="AI144:BL144"/>
    <mergeCell ref="E141:AV141"/>
    <mergeCell ref="G163:AR163"/>
    <mergeCell ref="E162:W162"/>
    <mergeCell ref="BG162:BP162"/>
    <mergeCell ref="AX119:BF119"/>
    <mergeCell ref="BT113:CB113"/>
    <mergeCell ref="G167:AR167"/>
    <mergeCell ref="E176:AJ176"/>
    <mergeCell ref="AW176:BE176"/>
    <mergeCell ref="AW174:BE174"/>
    <mergeCell ref="BG169:BO169"/>
    <mergeCell ref="BG189:BO189"/>
    <mergeCell ref="BG174:BO174"/>
    <mergeCell ref="BN172:BO172"/>
    <mergeCell ref="E183:AI183"/>
    <mergeCell ref="AG14:CP14"/>
    <mergeCell ref="AG11:CP11"/>
    <mergeCell ref="AX38:BF38"/>
    <mergeCell ref="E12:AF12"/>
    <mergeCell ref="AG12:CP12"/>
    <mergeCell ref="W39:AE39"/>
    <mergeCell ref="I36:M36"/>
    <mergeCell ref="AF39:AN39"/>
    <mergeCell ref="AO38:AW38"/>
    <mergeCell ref="AG15:CP15"/>
    <mergeCell ref="CG316:CO316"/>
    <mergeCell ref="E16:AF16"/>
    <mergeCell ref="E23:AF23"/>
    <mergeCell ref="E19:AF19"/>
    <mergeCell ref="E21:AF21"/>
    <mergeCell ref="AG21:CP21"/>
    <mergeCell ref="E18:AF18"/>
    <mergeCell ref="CI232:CO232"/>
    <mergeCell ref="CI182:CO182"/>
    <mergeCell ref="AX39:BF39"/>
    <mergeCell ref="BT259:CB259"/>
    <mergeCell ref="CG259:CO259"/>
    <mergeCell ref="BG276:BO276"/>
    <mergeCell ref="BT276:CB276"/>
    <mergeCell ref="E280:BO280"/>
    <mergeCell ref="BT280:CB280"/>
    <mergeCell ref="CG261:CO261"/>
    <mergeCell ref="BT262:CB262"/>
    <mergeCell ref="BE279:BL279"/>
    <mergeCell ref="BT278:CB278"/>
    <mergeCell ref="DK260:DS260"/>
    <mergeCell ref="DB260:DJ260"/>
    <mergeCell ref="BT261:CB261"/>
    <mergeCell ref="CG263:CO263"/>
    <mergeCell ref="BT263:CB263"/>
    <mergeCell ref="DB263:DJ263"/>
    <mergeCell ref="DB262:DJ262"/>
    <mergeCell ref="CG260:CO260"/>
    <mergeCell ref="BT260:CB260"/>
    <mergeCell ref="DK262:DS262"/>
    <mergeCell ref="CG262:CO262"/>
    <mergeCell ref="BT299:CB299"/>
    <mergeCell ref="DO285:DX285"/>
    <mergeCell ref="CG285:CO285"/>
    <mergeCell ref="DO286:DX286"/>
    <mergeCell ref="DO284:DX284"/>
    <mergeCell ref="CG284:CO284"/>
    <mergeCell ref="DQ280:DX280"/>
    <mergeCell ref="DK263:DS263"/>
    <mergeCell ref="CG275:CO275"/>
    <mergeCell ref="BP291:BQ291"/>
    <mergeCell ref="BJ291:BN291"/>
    <mergeCell ref="BJ292:BN292"/>
    <mergeCell ref="AI274:AS274"/>
    <mergeCell ref="BR291:BS291"/>
    <mergeCell ref="CG291:CO291"/>
    <mergeCell ref="F281:AS281"/>
    <mergeCell ref="BT279:CB279"/>
    <mergeCell ref="BF290:BO290"/>
    <mergeCell ref="E278:AS278"/>
    <mergeCell ref="E300:AH300"/>
    <mergeCell ref="BG303:BO303"/>
    <mergeCell ref="BG300:BO300"/>
    <mergeCell ref="E301:AX301"/>
    <mergeCell ref="E293:AX293"/>
    <mergeCell ref="BJ293:BN293"/>
    <mergeCell ref="E299:AJ299"/>
    <mergeCell ref="BG299:BO299"/>
    <mergeCell ref="E297:AL297"/>
    <mergeCell ref="BG302:BO302"/>
    <mergeCell ref="E315:AG315"/>
    <mergeCell ref="BG314:BO314"/>
    <mergeCell ref="BE312:BP312"/>
    <mergeCell ref="E304:AG304"/>
    <mergeCell ref="BG315:BO315"/>
    <mergeCell ref="E314:AH314"/>
    <mergeCell ref="BG306:BO306"/>
    <mergeCell ref="E305:AJ305"/>
    <mergeCell ref="BB306:BF306"/>
    <mergeCell ref="E313:AY313"/>
    <mergeCell ref="CG303:CO303"/>
    <mergeCell ref="BT285:CB285"/>
    <mergeCell ref="BG304:BO304"/>
    <mergeCell ref="DC313:DH313"/>
    <mergeCell ref="AI302:AN302"/>
    <mergeCell ref="BG307:BO307"/>
    <mergeCell ref="BR293:BS293"/>
    <mergeCell ref="CC293:CD293"/>
    <mergeCell ref="BT312:CB312"/>
    <mergeCell ref="E310:AL310"/>
    <mergeCell ref="DJ312:DS312"/>
    <mergeCell ref="FG281:FO281"/>
    <mergeCell ref="FG282:FO282"/>
    <mergeCell ref="ET281:FB281"/>
    <mergeCell ref="FG283:FO283"/>
    <mergeCell ref="FG285:FO285"/>
    <mergeCell ref="DY286:FO286"/>
    <mergeCell ref="DY285:FE285"/>
    <mergeCell ref="DZ284:FD284"/>
    <mergeCell ref="DZ283:FD283"/>
    <mergeCell ref="DY280:FC280"/>
    <mergeCell ref="FG280:FO280"/>
    <mergeCell ref="DZ276:FC276"/>
    <mergeCell ref="DO283:DX283"/>
    <mergeCell ref="DO278:DX278"/>
    <mergeCell ref="DO276:DX276"/>
    <mergeCell ref="DZ278:FD278"/>
    <mergeCell ref="FG278:FO278"/>
    <mergeCell ref="ET279:FB279"/>
    <mergeCell ref="FG279:FO279"/>
    <mergeCell ref="DO277:DX277"/>
    <mergeCell ref="DZ277:FC277"/>
    <mergeCell ref="CG278:CO278"/>
    <mergeCell ref="DK265:DS265"/>
    <mergeCell ref="BT269:CL269"/>
    <mergeCell ref="CG265:CO265"/>
    <mergeCell ref="EJ265:ET265"/>
    <mergeCell ref="EL270:ET270"/>
    <mergeCell ref="CF273:CO273"/>
    <mergeCell ref="BT273:CB273"/>
    <mergeCell ref="BT271:CB271"/>
    <mergeCell ref="CF271:CO271"/>
    <mergeCell ref="DB265:DJ265"/>
    <mergeCell ref="DT265:EB265"/>
    <mergeCell ref="Z268:AK269"/>
    <mergeCell ref="E271:AH271"/>
    <mergeCell ref="AY268:BP268"/>
    <mergeCell ref="CF272:CO272"/>
    <mergeCell ref="AI272:AS272"/>
    <mergeCell ref="BT264:CB264"/>
    <mergeCell ref="CG264:CO264"/>
    <mergeCell ref="EU265:GJ265"/>
    <mergeCell ref="CY266:EI266"/>
    <mergeCell ref="BT268:CL268"/>
    <mergeCell ref="AY269:BP269"/>
    <mergeCell ref="EL269:ET269"/>
    <mergeCell ref="DB264:DJ264"/>
    <mergeCell ref="DK264:DS264"/>
    <mergeCell ref="BG265:BO265"/>
    <mergeCell ref="DT261:EB261"/>
    <mergeCell ref="DK261:DS261"/>
    <mergeCell ref="DB261:DJ261"/>
    <mergeCell ref="DT263:EB263"/>
    <mergeCell ref="DT264:EB264"/>
    <mergeCell ref="BG261:BO261"/>
    <mergeCell ref="BG263:BO263"/>
    <mergeCell ref="BG262:BO262"/>
    <mergeCell ref="EL246:EU246"/>
    <mergeCell ref="DJ248:DR248"/>
    <mergeCell ref="DS248:EA248"/>
    <mergeCell ref="DK254:DS254"/>
    <mergeCell ref="DT255:EB255"/>
    <mergeCell ref="DB255:DJ255"/>
    <mergeCell ref="DK255:DS255"/>
    <mergeCell ref="DA246:DI246"/>
    <mergeCell ref="DB256:DJ256"/>
    <mergeCell ref="DK256:DS256"/>
    <mergeCell ref="DB259:DJ259"/>
    <mergeCell ref="DK259:DS259"/>
    <mergeCell ref="DK257:DS257"/>
    <mergeCell ref="CY249:EI249"/>
    <mergeCell ref="DT257:EB257"/>
    <mergeCell ref="DB253:DK253"/>
    <mergeCell ref="DL253:DS253"/>
    <mergeCell ref="DT260:EB260"/>
    <mergeCell ref="DT262:EB262"/>
    <mergeCell ref="DA248:DI248"/>
    <mergeCell ref="DJ247:DR247"/>
    <mergeCell ref="DS244:EA244"/>
    <mergeCell ref="DA242:DI242"/>
    <mergeCell ref="CT252:DN252"/>
    <mergeCell ref="DT259:EB259"/>
    <mergeCell ref="DT256:EB256"/>
    <mergeCell ref="DB257:DJ257"/>
    <mergeCell ref="DO205:DP205"/>
    <mergeCell ref="DJ203:DR203"/>
    <mergeCell ref="DS247:EA247"/>
    <mergeCell ref="DJ242:DR242"/>
    <mergeCell ref="DQ251:EB251"/>
    <mergeCell ref="DS246:EA246"/>
    <mergeCell ref="DJ246:DR246"/>
    <mergeCell ref="DW204:EU208"/>
    <mergeCell ref="DL205:DN205"/>
    <mergeCell ref="DG228:DO228"/>
    <mergeCell ref="DJ240:DR240"/>
    <mergeCell ref="CR201:DU201"/>
    <mergeCell ref="BT233:CB233"/>
    <mergeCell ref="CS247:CW247"/>
    <mergeCell ref="DA247:DI247"/>
    <mergeCell ref="DS240:EA240"/>
    <mergeCell ref="DA241:DI241"/>
    <mergeCell ref="DA216:DI216"/>
    <mergeCell ref="DG205:DH205"/>
    <mergeCell ref="BT202:CB202"/>
    <mergeCell ref="BG217:BO217"/>
    <mergeCell ref="CW208:CX208"/>
    <mergeCell ref="DT254:EB254"/>
    <mergeCell ref="CS248:CW248"/>
    <mergeCell ref="DA245:DI245"/>
    <mergeCell ref="DJ245:DR245"/>
    <mergeCell ref="DS245:EA245"/>
    <mergeCell ref="CZ251:DP251"/>
    <mergeCell ref="DO252:DZ252"/>
    <mergeCell ref="BG215:BO215"/>
    <mergeCell ref="CR216:CZ216"/>
    <mergeCell ref="G232:AK232"/>
    <mergeCell ref="BH232:BP232"/>
    <mergeCell ref="BV232:CC232"/>
    <mergeCell ref="CG241:CO241"/>
    <mergeCell ref="CG233:CO233"/>
    <mergeCell ref="BT237:CB237"/>
    <mergeCell ref="BG228:BO228"/>
    <mergeCell ref="BG219:BO219"/>
    <mergeCell ref="BG230:BO230"/>
    <mergeCell ref="BT208:CB208"/>
    <mergeCell ref="BT217:CB217"/>
    <mergeCell ref="BT210:CB210"/>
    <mergeCell ref="BT212:CB212"/>
    <mergeCell ref="BG221:BO221"/>
    <mergeCell ref="CG168:CO168"/>
    <mergeCell ref="BT205:CB205"/>
    <mergeCell ref="CG197:CO197"/>
    <mergeCell ref="CG219:CO219"/>
    <mergeCell ref="BG218:BO218"/>
    <mergeCell ref="G166:AR166"/>
    <mergeCell ref="BG163:BO163"/>
    <mergeCell ref="CG139:CO139"/>
    <mergeCell ref="CG138:CO138"/>
    <mergeCell ref="AI143:BL143"/>
    <mergeCell ref="AI142:BL142"/>
    <mergeCell ref="BO139:BW139"/>
    <mergeCell ref="G164:AR164"/>
    <mergeCell ref="G165:AR165"/>
    <mergeCell ref="CG166:CO166"/>
    <mergeCell ref="DA204:DI204"/>
    <mergeCell ref="DJ202:DR202"/>
    <mergeCell ref="CR203:CZ203"/>
    <mergeCell ref="DA203:DI203"/>
    <mergeCell ref="CR204:CZ204"/>
    <mergeCell ref="DA183:DI183"/>
    <mergeCell ref="CG137:CO137"/>
    <mergeCell ref="BX135:CF135"/>
    <mergeCell ref="BO135:BW135"/>
    <mergeCell ref="CG134:CO134"/>
    <mergeCell ref="BX129:CF129"/>
    <mergeCell ref="BX132:CF132"/>
    <mergeCell ref="CG131:CO131"/>
    <mergeCell ref="CG129:CO129"/>
    <mergeCell ref="BG101:BO101"/>
    <mergeCell ref="BT101:CB101"/>
    <mergeCell ref="BT83:CB83"/>
    <mergeCell ref="BT86:CB86"/>
    <mergeCell ref="BE99:BP99"/>
    <mergeCell ref="BP119:BX119"/>
    <mergeCell ref="BT109:CB109"/>
    <mergeCell ref="BG103:BO103"/>
    <mergeCell ref="BG108:BO108"/>
    <mergeCell ref="BG111:BO111"/>
    <mergeCell ref="W119:AE119"/>
    <mergeCell ref="BT108:CB108"/>
    <mergeCell ref="AP116:BM116"/>
    <mergeCell ref="BG109:BO109"/>
    <mergeCell ref="BT112:CB112"/>
    <mergeCell ref="E118:CP118"/>
    <mergeCell ref="BF117:BM117"/>
    <mergeCell ref="BN116:BX116"/>
    <mergeCell ref="AO119:AW119"/>
    <mergeCell ref="AF119:AN119"/>
    <mergeCell ref="E73:AI73"/>
    <mergeCell ref="F113:AF113"/>
    <mergeCell ref="AP117:AW117"/>
    <mergeCell ref="AX117:BE117"/>
    <mergeCell ref="E82:AH82"/>
    <mergeCell ref="E101:AI101"/>
    <mergeCell ref="E96:CP96"/>
    <mergeCell ref="E92:CO92"/>
    <mergeCell ref="E94:CP94"/>
    <mergeCell ref="AI82:AN82"/>
    <mergeCell ref="CH38:CP38"/>
    <mergeCell ref="BG36:BO36"/>
    <mergeCell ref="BP36:BX36"/>
    <mergeCell ref="BY36:CG36"/>
    <mergeCell ref="E80:AJ80"/>
    <mergeCell ref="R117:Y117"/>
    <mergeCell ref="BA82:BF82"/>
    <mergeCell ref="E84:AJ84"/>
    <mergeCell ref="BY38:CG38"/>
    <mergeCell ref="AF38:AN38"/>
    <mergeCell ref="BY35:CG35"/>
    <mergeCell ref="N35:V35"/>
    <mergeCell ref="AF36:AN36"/>
    <mergeCell ref="BP35:BX35"/>
    <mergeCell ref="AX35:BF35"/>
    <mergeCell ref="BG35:BO35"/>
    <mergeCell ref="AX36:BF36"/>
    <mergeCell ref="AO36:AW36"/>
    <mergeCell ref="CH35:CP35"/>
    <mergeCell ref="BF33:BM33"/>
    <mergeCell ref="BN33:BX33"/>
    <mergeCell ref="E59:Q59"/>
    <mergeCell ref="I39:M39"/>
    <mergeCell ref="W35:AE35"/>
    <mergeCell ref="AF35:AN35"/>
    <mergeCell ref="N38:V38"/>
    <mergeCell ref="K47:Q47"/>
    <mergeCell ref="W42:AE42"/>
    <mergeCell ref="AG25:CP25"/>
    <mergeCell ref="AG10:CP10"/>
    <mergeCell ref="E11:AF11"/>
    <mergeCell ref="Z33:AG33"/>
    <mergeCell ref="CI33:CP33"/>
    <mergeCell ref="AX33:BE33"/>
    <mergeCell ref="CA33:CH33"/>
    <mergeCell ref="AG19:CP19"/>
    <mergeCell ref="CA32:CH32"/>
    <mergeCell ref="E15:AF15"/>
    <mergeCell ref="E22:AF22"/>
    <mergeCell ref="AG22:CP22"/>
    <mergeCell ref="E8:AF8"/>
    <mergeCell ref="AG8:CP8"/>
    <mergeCell ref="E9:AF9"/>
    <mergeCell ref="AG9:CP9"/>
    <mergeCell ref="E10:AF10"/>
    <mergeCell ref="E13:AF13"/>
    <mergeCell ref="AG13:CP13"/>
    <mergeCell ref="E14:AF14"/>
    <mergeCell ref="CH42:CP42"/>
    <mergeCell ref="E47:J47"/>
    <mergeCell ref="E3:CP3"/>
    <mergeCell ref="E4:CP4"/>
    <mergeCell ref="E5:CP5"/>
    <mergeCell ref="E6:CP6"/>
    <mergeCell ref="AH33:AO33"/>
    <mergeCell ref="N36:V36"/>
    <mergeCell ref="W36:AE36"/>
    <mergeCell ref="BN32:BX32"/>
    <mergeCell ref="E46:X46"/>
    <mergeCell ref="AO42:AW42"/>
    <mergeCell ref="R47:X47"/>
    <mergeCell ref="R60:AV60"/>
    <mergeCell ref="R59:AV59"/>
    <mergeCell ref="AW56:BE56"/>
    <mergeCell ref="E56:Q58"/>
    <mergeCell ref="K48:Q48"/>
    <mergeCell ref="R48:X48"/>
    <mergeCell ref="R56:AV56"/>
    <mergeCell ref="CG53:CO53"/>
    <mergeCell ref="BL50:CF50"/>
    <mergeCell ref="CG55:CO55"/>
    <mergeCell ref="AW60:BE60"/>
    <mergeCell ref="AW54:BE54"/>
    <mergeCell ref="AW55:BE55"/>
    <mergeCell ref="CG54:CO54"/>
    <mergeCell ref="AW53:BE53"/>
    <mergeCell ref="BX54:CF54"/>
    <mergeCell ref="BX55:CF55"/>
    <mergeCell ref="BO53:BW53"/>
    <mergeCell ref="R61:AV61"/>
    <mergeCell ref="R57:AV57"/>
    <mergeCell ref="R58:AV58"/>
    <mergeCell ref="BO55:BW55"/>
    <mergeCell ref="AW58:BE58"/>
    <mergeCell ref="BF57:BN57"/>
    <mergeCell ref="BO57:BW57"/>
    <mergeCell ref="BX57:CF57"/>
    <mergeCell ref="E48:J48"/>
    <mergeCell ref="E53:AV55"/>
    <mergeCell ref="AW65:BE65"/>
    <mergeCell ref="BL48:CF48"/>
    <mergeCell ref="AJ49:BF49"/>
    <mergeCell ref="BL49:CF49"/>
    <mergeCell ref="BX53:CF53"/>
    <mergeCell ref="BF53:BN53"/>
    <mergeCell ref="BX61:CF61"/>
    <mergeCell ref="BL47:CF47"/>
    <mergeCell ref="AW57:BE57"/>
    <mergeCell ref="BF61:BN61"/>
    <mergeCell ref="AW61:BE61"/>
    <mergeCell ref="AW63:BE63"/>
    <mergeCell ref="AW64:BE64"/>
    <mergeCell ref="BO59:BW59"/>
    <mergeCell ref="BO58:BW58"/>
    <mergeCell ref="AJ47:BF47"/>
    <mergeCell ref="AJ48:BF48"/>
    <mergeCell ref="DA55:DI55"/>
    <mergeCell ref="BF60:BN60"/>
    <mergeCell ref="BF58:BN58"/>
    <mergeCell ref="BX56:CF56"/>
    <mergeCell ref="BO56:BW56"/>
    <mergeCell ref="BF59:BN59"/>
    <mergeCell ref="BF55:BN55"/>
    <mergeCell ref="BF56:BN56"/>
    <mergeCell ref="BO60:BW60"/>
    <mergeCell ref="CG57:CO57"/>
    <mergeCell ref="CH36:CP36"/>
    <mergeCell ref="AX41:BF41"/>
    <mergeCell ref="I41:M41"/>
    <mergeCell ref="AX42:BF42"/>
    <mergeCell ref="AF42:AN42"/>
    <mergeCell ref="BY42:CG42"/>
    <mergeCell ref="N42:V42"/>
    <mergeCell ref="BG38:BO38"/>
    <mergeCell ref="BY41:CG41"/>
    <mergeCell ref="AO41:AW41"/>
    <mergeCell ref="CS45:EB45"/>
    <mergeCell ref="E45:BJ45"/>
    <mergeCell ref="W41:AE41"/>
    <mergeCell ref="CH39:CP39"/>
    <mergeCell ref="N39:V39"/>
    <mergeCell ref="BL45:CF45"/>
    <mergeCell ref="BG41:BO41"/>
    <mergeCell ref="AO39:AW39"/>
    <mergeCell ref="AF41:AN41"/>
    <mergeCell ref="N41:V41"/>
    <mergeCell ref="I42:M42"/>
    <mergeCell ref="E81:AV81"/>
    <mergeCell ref="E77:AL77"/>
    <mergeCell ref="E72:AI72"/>
    <mergeCell ref="R64:AV64"/>
    <mergeCell ref="E65:Q65"/>
    <mergeCell ref="R65:AV65"/>
    <mergeCell ref="R63:AV63"/>
    <mergeCell ref="AJ68:BE68"/>
    <mergeCell ref="E66:AV66"/>
    <mergeCell ref="CA74:CF74"/>
    <mergeCell ref="BR77:CC77"/>
    <mergeCell ref="BO62:BW62"/>
    <mergeCell ref="CA72:CF72"/>
    <mergeCell ref="BO64:BW64"/>
    <mergeCell ref="BX64:CF64"/>
    <mergeCell ref="BO65:BW65"/>
    <mergeCell ref="BO66:BW66"/>
    <mergeCell ref="BO63:BW63"/>
    <mergeCell ref="BO68:BW68"/>
    <mergeCell ref="E71:AI71"/>
    <mergeCell ref="BF62:BN62"/>
    <mergeCell ref="E62:Q64"/>
    <mergeCell ref="AW62:BE62"/>
    <mergeCell ref="BF63:BN63"/>
    <mergeCell ref="AW66:BE66"/>
    <mergeCell ref="R62:AV62"/>
    <mergeCell ref="BF66:BN66"/>
    <mergeCell ref="BF68:BN68"/>
    <mergeCell ref="CG71:CO71"/>
    <mergeCell ref="CG63:CO63"/>
    <mergeCell ref="CG59:CO59"/>
    <mergeCell ref="BX66:CF66"/>
    <mergeCell ref="DB47:DJ47"/>
    <mergeCell ref="BO61:BW61"/>
    <mergeCell ref="BX62:CF62"/>
    <mergeCell ref="CS47:DA47"/>
    <mergeCell ref="CR56:CZ56"/>
    <mergeCell ref="CR53:DR53"/>
    <mergeCell ref="CG45:CO45"/>
    <mergeCell ref="BG39:BO39"/>
    <mergeCell ref="CG44:CO44"/>
    <mergeCell ref="CH41:CP41"/>
    <mergeCell ref="BP42:BX42"/>
    <mergeCell ref="CG48:CO48"/>
    <mergeCell ref="BP41:BX41"/>
    <mergeCell ref="BG42:BO42"/>
    <mergeCell ref="BL44:CF44"/>
    <mergeCell ref="CG47:CO47"/>
    <mergeCell ref="CT30:DP30"/>
    <mergeCell ref="E29:AF29"/>
    <mergeCell ref="CS17:DU17"/>
    <mergeCell ref="AG18:CP18"/>
    <mergeCell ref="E17:AF17"/>
    <mergeCell ref="AG17:CP17"/>
    <mergeCell ref="CS20:DU20"/>
    <mergeCell ref="CR21:DV29"/>
    <mergeCell ref="E26:AF26"/>
    <mergeCell ref="AG26:CP26"/>
    <mergeCell ref="E20:AF20"/>
    <mergeCell ref="AG20:CP20"/>
    <mergeCell ref="E24:AF24"/>
    <mergeCell ref="AG29:CP29"/>
    <mergeCell ref="AG24:CP24"/>
    <mergeCell ref="E25:AF25"/>
    <mergeCell ref="AG27:CP27"/>
    <mergeCell ref="E28:AF28"/>
    <mergeCell ref="AG28:CP28"/>
    <mergeCell ref="E27:AF27"/>
    <mergeCell ref="I38:M38"/>
    <mergeCell ref="R33:Y33"/>
    <mergeCell ref="W38:AE38"/>
    <mergeCell ref="E32:M32"/>
    <mergeCell ref="AP33:AW33"/>
    <mergeCell ref="AO35:AW35"/>
    <mergeCell ref="I35:M35"/>
    <mergeCell ref="CG79:CO79"/>
    <mergeCell ref="R32:Y32"/>
    <mergeCell ref="E33:M33"/>
    <mergeCell ref="AH32:AO32"/>
    <mergeCell ref="Z32:AG32"/>
    <mergeCell ref="AP32:BM32"/>
    <mergeCell ref="CI32:CP32"/>
    <mergeCell ref="BP39:BX39"/>
    <mergeCell ref="BY39:CG39"/>
    <mergeCell ref="BP38:BX38"/>
    <mergeCell ref="CG73:CO73"/>
    <mergeCell ref="DA65:DI65"/>
    <mergeCell ref="CR57:CZ57"/>
    <mergeCell ref="BX58:CF58"/>
    <mergeCell ref="CA73:CF73"/>
    <mergeCell ref="BX60:CF60"/>
    <mergeCell ref="BX59:CF59"/>
    <mergeCell ref="CG72:CO72"/>
    <mergeCell ref="DA63:DI63"/>
    <mergeCell ref="CR58:CZ58"/>
    <mergeCell ref="BT79:CB79"/>
    <mergeCell ref="CG60:CO60"/>
    <mergeCell ref="CR61:CZ61"/>
    <mergeCell ref="CG61:CO61"/>
    <mergeCell ref="BG79:BO79"/>
    <mergeCell ref="BT78:CB78"/>
    <mergeCell ref="BG78:BO78"/>
    <mergeCell ref="BE77:BQ77"/>
    <mergeCell ref="BF65:BN65"/>
    <mergeCell ref="BF64:BN64"/>
    <mergeCell ref="CY85:DE85"/>
    <mergeCell ref="CR66:CZ66"/>
    <mergeCell ref="BX65:CF65"/>
    <mergeCell ref="BX63:CF63"/>
    <mergeCell ref="CG64:CO64"/>
    <mergeCell ref="CG56:CO56"/>
    <mergeCell ref="CG62:CO62"/>
    <mergeCell ref="CR59:CZ59"/>
    <mergeCell ref="DA62:DI62"/>
    <mergeCell ref="CR60:CZ60"/>
    <mergeCell ref="BT84:CB84"/>
    <mergeCell ref="CG80:CO80"/>
    <mergeCell ref="BN117:BX117"/>
    <mergeCell ref="CA116:CH116"/>
    <mergeCell ref="E116:M116"/>
    <mergeCell ref="AH116:AO116"/>
    <mergeCell ref="BG85:BO85"/>
    <mergeCell ref="BG87:BO87"/>
    <mergeCell ref="BG84:BO84"/>
    <mergeCell ref="BE100:BP100"/>
    <mergeCell ref="I119:M119"/>
    <mergeCell ref="Z117:AG117"/>
    <mergeCell ref="W120:AE120"/>
    <mergeCell ref="Z116:AG116"/>
    <mergeCell ref="N119:V119"/>
    <mergeCell ref="E95:CP95"/>
    <mergeCell ref="BP120:BX120"/>
    <mergeCell ref="I120:M120"/>
    <mergeCell ref="BG120:BO120"/>
    <mergeCell ref="CG102:CO102"/>
    <mergeCell ref="BY122:CG122"/>
    <mergeCell ref="W122:AE122"/>
    <mergeCell ref="BY120:CG120"/>
    <mergeCell ref="N120:V120"/>
    <mergeCell ref="E142:AH142"/>
    <mergeCell ref="E143:AH143"/>
    <mergeCell ref="N122:V122"/>
    <mergeCell ref="AF120:AN120"/>
    <mergeCell ref="E121:CP121"/>
    <mergeCell ref="AX120:BF120"/>
    <mergeCell ref="BO138:BW138"/>
    <mergeCell ref="AW140:BE140"/>
    <mergeCell ref="E140:AV140"/>
    <mergeCell ref="BF132:BN132"/>
    <mergeCell ref="BF131:BN131"/>
    <mergeCell ref="BG123:BO123"/>
    <mergeCell ref="E139:AV139"/>
    <mergeCell ref="CG130:CO130"/>
    <mergeCell ref="BG122:BO122"/>
    <mergeCell ref="AX123:BF123"/>
    <mergeCell ref="BF128:BN128"/>
    <mergeCell ref="AF122:AN122"/>
    <mergeCell ref="AF126:AN126"/>
    <mergeCell ref="AX126:BF126"/>
    <mergeCell ref="CH123:CP123"/>
    <mergeCell ref="CG128:CO128"/>
    <mergeCell ref="BP123:BX123"/>
    <mergeCell ref="N126:V126"/>
    <mergeCell ref="AO126:AW126"/>
    <mergeCell ref="N123:V123"/>
    <mergeCell ref="AF125:AN125"/>
    <mergeCell ref="AO125:AW125"/>
    <mergeCell ref="E127:CP127"/>
    <mergeCell ref="I126:M126"/>
    <mergeCell ref="I125:M125"/>
    <mergeCell ref="W123:AE123"/>
    <mergeCell ref="I123:M123"/>
    <mergeCell ref="E132:AV132"/>
    <mergeCell ref="AW130:BE130"/>
    <mergeCell ref="AW129:BE129"/>
    <mergeCell ref="AW131:BE131"/>
    <mergeCell ref="BO133:BW133"/>
    <mergeCell ref="BO132:BW132"/>
    <mergeCell ref="AW133:BE133"/>
    <mergeCell ref="AX122:BF122"/>
    <mergeCell ref="AW128:BE128"/>
    <mergeCell ref="AO123:AW123"/>
    <mergeCell ref="E131:AV131"/>
    <mergeCell ref="N125:V125"/>
    <mergeCell ref="W126:AE126"/>
    <mergeCell ref="AF123:AN123"/>
    <mergeCell ref="E128:AV130"/>
    <mergeCell ref="I122:M122"/>
    <mergeCell ref="AO122:AW122"/>
    <mergeCell ref="DA209:DI209"/>
    <mergeCell ref="DC208:DE208"/>
    <mergeCell ref="DA206:DI206"/>
    <mergeCell ref="BG214:BO214"/>
    <mergeCell ref="BG212:BO212"/>
    <mergeCell ref="BT209:CB209"/>
    <mergeCell ref="BT207:CB207"/>
    <mergeCell ref="BG210:BO210"/>
    <mergeCell ref="CG206:CO206"/>
    <mergeCell ref="DF208:DG208"/>
    <mergeCell ref="W125:AE125"/>
    <mergeCell ref="BG126:BO126"/>
    <mergeCell ref="BM142:CQ142"/>
    <mergeCell ref="E136:AV136"/>
    <mergeCell ref="AW136:BE136"/>
    <mergeCell ref="BF140:BN140"/>
    <mergeCell ref="AW138:BE138"/>
    <mergeCell ref="AW135:BE135"/>
    <mergeCell ref="BG125:BO125"/>
    <mergeCell ref="E134:AV134"/>
    <mergeCell ref="BT197:CB197"/>
    <mergeCell ref="BT161:CB161"/>
    <mergeCell ref="E137:AV137"/>
    <mergeCell ref="BX128:CF128"/>
    <mergeCell ref="BF129:BN129"/>
    <mergeCell ref="E177:AJ177"/>
    <mergeCell ref="AW132:BE132"/>
    <mergeCell ref="BF135:BN135"/>
    <mergeCell ref="BO129:BW129"/>
    <mergeCell ref="E135:AV135"/>
    <mergeCell ref="AX125:BF125"/>
    <mergeCell ref="BF130:BN130"/>
    <mergeCell ref="BO131:BW131"/>
    <mergeCell ref="BP126:BX126"/>
    <mergeCell ref="BF134:BN134"/>
    <mergeCell ref="BX131:CF131"/>
    <mergeCell ref="BP125:BX125"/>
    <mergeCell ref="AW134:BE134"/>
    <mergeCell ref="BX130:CF130"/>
    <mergeCell ref="AW139:BE139"/>
    <mergeCell ref="BF137:BN137"/>
    <mergeCell ref="BX139:CF139"/>
    <mergeCell ref="BX136:CF136"/>
    <mergeCell ref="BO136:BW136"/>
    <mergeCell ref="BF139:BN139"/>
    <mergeCell ref="BF138:BN138"/>
    <mergeCell ref="BX138:CF138"/>
    <mergeCell ref="BX137:CF137"/>
    <mergeCell ref="BF136:BN136"/>
    <mergeCell ref="BE208:BF208"/>
    <mergeCell ref="BG208:BO208"/>
    <mergeCell ref="BG207:BO207"/>
    <mergeCell ref="BE202:BP202"/>
    <mergeCell ref="BG206:BO206"/>
    <mergeCell ref="AT206:BC206"/>
    <mergeCell ref="BG205:BO205"/>
    <mergeCell ref="BG204:BO204"/>
    <mergeCell ref="CT205:CV205"/>
    <mergeCell ref="DD205:DF205"/>
    <mergeCell ref="CW205:CX205"/>
    <mergeCell ref="CT208:CV208"/>
    <mergeCell ref="DJ204:DR204"/>
    <mergeCell ref="BT246:CB246"/>
    <mergeCell ref="BT239:CB239"/>
    <mergeCell ref="CG212:CO212"/>
    <mergeCell ref="DJ206:DR206"/>
    <mergeCell ref="CR206:CZ206"/>
    <mergeCell ref="BT255:CB255"/>
    <mergeCell ref="BT252:CB252"/>
    <mergeCell ref="CD253:CO253"/>
    <mergeCell ref="BT253:CB253"/>
    <mergeCell ref="CG255:CO255"/>
    <mergeCell ref="BT254:CB254"/>
    <mergeCell ref="CG254:CO254"/>
    <mergeCell ref="CG245:CO245"/>
    <mergeCell ref="CD225:CO225"/>
    <mergeCell ref="BT244:CB244"/>
    <mergeCell ref="BT241:CB241"/>
    <mergeCell ref="BT238:CB238"/>
    <mergeCell ref="CG239:CO239"/>
    <mergeCell ref="BT240:CB240"/>
    <mergeCell ref="BT247:CB247"/>
    <mergeCell ref="CG242:CO242"/>
    <mergeCell ref="CG244:CO244"/>
    <mergeCell ref="BT242:CB242"/>
    <mergeCell ref="CG240:CO240"/>
    <mergeCell ref="BE225:BP225"/>
    <mergeCell ref="BG231:BO231"/>
    <mergeCell ref="BG227:BO227"/>
    <mergeCell ref="BG229:BO229"/>
    <mergeCell ref="BT230:CB230"/>
    <mergeCell ref="CG221:CO221"/>
    <mergeCell ref="CG231:CO231"/>
    <mergeCell ref="BT225:CB225"/>
    <mergeCell ref="BT227:CB227"/>
    <mergeCell ref="BT229:CB229"/>
    <mergeCell ref="BG226:BO226"/>
    <mergeCell ref="BT226:CB226"/>
    <mergeCell ref="CG226:CO226"/>
    <mergeCell ref="BT219:CB219"/>
    <mergeCell ref="E224:AF224"/>
    <mergeCell ref="E228:AI228"/>
    <mergeCell ref="E246:AR246"/>
    <mergeCell ref="F234:AF234"/>
    <mergeCell ref="E230:AT230"/>
    <mergeCell ref="E226:AS226"/>
    <mergeCell ref="AS231:BC231"/>
    <mergeCell ref="E227:AI227"/>
    <mergeCell ref="E229:AI229"/>
    <mergeCell ref="E242:AS242"/>
    <mergeCell ref="E245:AI245"/>
    <mergeCell ref="E256:AI256"/>
    <mergeCell ref="BG246:BO246"/>
    <mergeCell ref="BG242:BO242"/>
    <mergeCell ref="F248:AF248"/>
    <mergeCell ref="BG248:BO248"/>
    <mergeCell ref="BG245:BO245"/>
    <mergeCell ref="BG257:BO257"/>
    <mergeCell ref="BG244:BO244"/>
    <mergeCell ref="BG255:BO255"/>
    <mergeCell ref="BG247:BO247"/>
    <mergeCell ref="BG259:BO259"/>
    <mergeCell ref="BG254:BO254"/>
    <mergeCell ref="BE253:BP253"/>
    <mergeCell ref="BE252:BP252"/>
    <mergeCell ref="BG256:BO256"/>
    <mergeCell ref="CT316:CZ316"/>
    <mergeCell ref="BT317:CB317"/>
    <mergeCell ref="BT316:CB316"/>
    <mergeCell ref="AS219:BC219"/>
    <mergeCell ref="BG241:BO241"/>
    <mergeCell ref="BE238:BP238"/>
    <mergeCell ref="BG240:BO240"/>
    <mergeCell ref="BG234:BO234"/>
    <mergeCell ref="BG233:BO233"/>
    <mergeCell ref="AS221:BC221"/>
    <mergeCell ref="DL316:DQ316"/>
    <mergeCell ref="DL317:DQ317"/>
    <mergeCell ref="DC317:DH317"/>
    <mergeCell ref="DC316:DH316"/>
    <mergeCell ref="DL323:DQ323"/>
    <mergeCell ref="CG317:CO317"/>
    <mergeCell ref="CT323:CZ323"/>
    <mergeCell ref="DC323:DH323"/>
    <mergeCell ref="CR322:CZ322"/>
    <mergeCell ref="DA322:DI322"/>
    <mergeCell ref="DK322:DS322"/>
    <mergeCell ref="CT317:CZ317"/>
    <mergeCell ref="DC314:DH314"/>
    <mergeCell ref="CG307:CO307"/>
    <mergeCell ref="CD312:CO312"/>
    <mergeCell ref="CG315:CO315"/>
    <mergeCell ref="CT314:CZ314"/>
    <mergeCell ref="CT315:CZ315"/>
    <mergeCell ref="DC315:DH315"/>
    <mergeCell ref="CT313:CZ313"/>
    <mergeCell ref="EB315:EP315"/>
    <mergeCell ref="DL314:DQ314"/>
    <mergeCell ref="DL315:DQ315"/>
    <mergeCell ref="DL313:DQ313"/>
    <mergeCell ref="CG169:CO169"/>
    <mergeCell ref="BT256:CB256"/>
    <mergeCell ref="BT302:CB302"/>
    <mergeCell ref="CG256:CO256"/>
    <mergeCell ref="BT257:CB257"/>
    <mergeCell ref="CG257:CO257"/>
    <mergeCell ref="BT206:CB206"/>
    <mergeCell ref="BT170:CB170"/>
    <mergeCell ref="CG230:CO230"/>
    <mergeCell ref="CD238:CO238"/>
    <mergeCell ref="BT228:CB228"/>
    <mergeCell ref="BT221:CB221"/>
    <mergeCell ref="BT231:CB231"/>
    <mergeCell ref="CG218:CO218"/>
    <mergeCell ref="BT204:CB204"/>
    <mergeCell ref="CD202:CO202"/>
    <mergeCell ref="BT220:CB220"/>
    <mergeCell ref="BT234:CB234"/>
    <mergeCell ref="BU330:CC330"/>
    <mergeCell ref="CG204:CO204"/>
    <mergeCell ref="CG323:CO323"/>
    <mergeCell ref="CG322:CO322"/>
    <mergeCell ref="BR322:CF322"/>
    <mergeCell ref="BT315:CB315"/>
    <mergeCell ref="BT218:CB218"/>
    <mergeCell ref="BT265:CB265"/>
    <mergeCell ref="BU335:CC335"/>
    <mergeCell ref="BU333:CC333"/>
    <mergeCell ref="BU334:CC334"/>
    <mergeCell ref="BU328:CC328"/>
    <mergeCell ref="BU329:CC329"/>
    <mergeCell ref="BU331:CC331"/>
    <mergeCell ref="BU332:CC332"/>
    <mergeCell ref="AS234:BC234"/>
    <mergeCell ref="E133:AV133"/>
    <mergeCell ref="BG239:BO239"/>
    <mergeCell ref="E239:AT239"/>
    <mergeCell ref="E218:AS218"/>
    <mergeCell ref="E173:AJ173"/>
    <mergeCell ref="E181:AI181"/>
    <mergeCell ref="E180:AI180"/>
    <mergeCell ref="BE237:BP237"/>
    <mergeCell ref="E231:AR231"/>
    <mergeCell ref="R336:AU336"/>
    <mergeCell ref="E333:AJ333"/>
    <mergeCell ref="BB335:BK335"/>
    <mergeCell ref="BK332:BS332"/>
    <mergeCell ref="BD332:BJ332"/>
    <mergeCell ref="E332:AJ332"/>
    <mergeCell ref="AK332:AT332"/>
    <mergeCell ref="AU332:BC332"/>
    <mergeCell ref="E334:AJ334"/>
    <mergeCell ref="E261:AR261"/>
    <mergeCell ref="AS263:BC263"/>
    <mergeCell ref="E254:AT254"/>
    <mergeCell ref="E208:AS208"/>
    <mergeCell ref="E212:AS212"/>
    <mergeCell ref="E210:R210"/>
    <mergeCell ref="S210:AT210"/>
    <mergeCell ref="E257:AS257"/>
    <mergeCell ref="E241:AI241"/>
    <mergeCell ref="E260:AI260"/>
    <mergeCell ref="E316:BC316"/>
    <mergeCell ref="BG316:BO316"/>
    <mergeCell ref="BG305:BO305"/>
    <mergeCell ref="BA302:BF302"/>
    <mergeCell ref="F263:AF263"/>
    <mergeCell ref="AI271:AS271"/>
    <mergeCell ref="BG271:BO271"/>
    <mergeCell ref="AS265:BC265"/>
    <mergeCell ref="BG313:BO313"/>
    <mergeCell ref="E302:AH302"/>
    <mergeCell ref="E284:AS284"/>
    <mergeCell ref="BG317:BO317"/>
    <mergeCell ref="E282:AS282"/>
    <mergeCell ref="BG282:BO282"/>
    <mergeCell ref="E283:BE283"/>
    <mergeCell ref="F289:AK289"/>
    <mergeCell ref="BE289:BQ289"/>
    <mergeCell ref="E291:AG291"/>
    <mergeCell ref="E285:AS285"/>
    <mergeCell ref="F286:AS286"/>
    <mergeCell ref="BG281:BO281"/>
    <mergeCell ref="E331:AJ331"/>
    <mergeCell ref="E330:AJ330"/>
    <mergeCell ref="E329:AJ329"/>
    <mergeCell ref="BI329:BQ329"/>
    <mergeCell ref="E328:AJ328"/>
    <mergeCell ref="BG321:BO321"/>
    <mergeCell ref="AV329:BD329"/>
    <mergeCell ref="E327:AJ327"/>
    <mergeCell ref="E319:AD319"/>
    <mergeCell ref="BT274:CB274"/>
    <mergeCell ref="BG274:BO274"/>
    <mergeCell ref="BG298:BO298"/>
    <mergeCell ref="BH324:BP324"/>
    <mergeCell ref="BH323:BP323"/>
    <mergeCell ref="BF322:BQ322"/>
    <mergeCell ref="BE297:BQ297"/>
    <mergeCell ref="BP293:BQ293"/>
    <mergeCell ref="BE320:BQ320"/>
    <mergeCell ref="BG278:BO278"/>
    <mergeCell ref="BT272:CB272"/>
    <mergeCell ref="E320:AD320"/>
    <mergeCell ref="E307:AF307"/>
    <mergeCell ref="E274:AH274"/>
    <mergeCell ref="BB279:BD279"/>
    <mergeCell ref="BT301:CB301"/>
    <mergeCell ref="BG283:BO283"/>
    <mergeCell ref="BG286:BO286"/>
    <mergeCell ref="BG285:BO285"/>
    <mergeCell ref="BR297:CC297"/>
    <mergeCell ref="CG274:CO274"/>
    <mergeCell ref="CG282:CO282"/>
    <mergeCell ref="CG279:CO279"/>
    <mergeCell ref="CG280:CO280"/>
    <mergeCell ref="CG281:CO281"/>
    <mergeCell ref="CG276:CO276"/>
    <mergeCell ref="BT291:CB291"/>
    <mergeCell ref="CG294:CO294"/>
    <mergeCell ref="BT281:CB281"/>
    <mergeCell ref="BT282:CB282"/>
    <mergeCell ref="CE293:CF293"/>
    <mergeCell ref="CG292:CO292"/>
    <mergeCell ref="CE291:CF291"/>
    <mergeCell ref="CE292:CF292"/>
    <mergeCell ref="CC292:CD292"/>
    <mergeCell ref="CG314:CO314"/>
    <mergeCell ref="CG306:CO306"/>
    <mergeCell ref="BU311:CD311"/>
    <mergeCell ref="CG313:CO313"/>
    <mergeCell ref="BT314:CB314"/>
    <mergeCell ref="BS310:CD310"/>
    <mergeCell ref="BT313:CB313"/>
    <mergeCell ref="CG324:CO324"/>
    <mergeCell ref="BU323:CC323"/>
    <mergeCell ref="BU324:CC324"/>
    <mergeCell ref="BT303:CB303"/>
    <mergeCell ref="CG304:CO304"/>
    <mergeCell ref="BT305:CB305"/>
    <mergeCell ref="BT306:CB306"/>
    <mergeCell ref="CG305:CO305"/>
    <mergeCell ref="BT307:CA307"/>
    <mergeCell ref="BT304:CB304"/>
    <mergeCell ref="CG246:CO246"/>
    <mergeCell ref="CG247:CO247"/>
    <mergeCell ref="DJ241:DR241"/>
    <mergeCell ref="BT245:CB245"/>
    <mergeCell ref="BT248:CB248"/>
    <mergeCell ref="BT300:CB300"/>
    <mergeCell ref="CG300:CO300"/>
    <mergeCell ref="CG299:CO299"/>
    <mergeCell ref="BT284:CB284"/>
    <mergeCell ref="BT275:CB275"/>
    <mergeCell ref="CG301:CO301"/>
    <mergeCell ref="CG302:CO302"/>
    <mergeCell ref="BR292:BS292"/>
    <mergeCell ref="CG248:CO248"/>
    <mergeCell ref="BT286:CB286"/>
    <mergeCell ref="CG293:CO293"/>
    <mergeCell ref="CG283:CO283"/>
    <mergeCell ref="CG286:CO286"/>
    <mergeCell ref="BT283:CB283"/>
    <mergeCell ref="CC291:CD291"/>
    <mergeCell ref="DQ236:EB236"/>
    <mergeCell ref="CR312:CZ312"/>
    <mergeCell ref="DA312:DI312"/>
    <mergeCell ref="DS242:EA242"/>
    <mergeCell ref="DA238:DJ238"/>
    <mergeCell ref="DA240:DI240"/>
    <mergeCell ref="CT273:DE273"/>
    <mergeCell ref="DA244:DI244"/>
    <mergeCell ref="DJ239:DR239"/>
    <mergeCell ref="DT253:EC253"/>
    <mergeCell ref="DJ244:DR244"/>
    <mergeCell ref="CS241:CW241"/>
    <mergeCell ref="CS240:CW240"/>
    <mergeCell ref="DS241:EA241"/>
    <mergeCell ref="DG230:DO230"/>
    <mergeCell ref="DK238:DR238"/>
    <mergeCell ref="CX230:DF230"/>
    <mergeCell ref="CS239:CW239"/>
    <mergeCell ref="DS239:EA239"/>
    <mergeCell ref="DS238:EB238"/>
    <mergeCell ref="CR228:CT228"/>
    <mergeCell ref="CG229:CO229"/>
    <mergeCell ref="CG228:CO228"/>
    <mergeCell ref="CR230:CT230"/>
    <mergeCell ref="CZ236:DP236"/>
    <mergeCell ref="CU229:CV229"/>
    <mergeCell ref="CG234:CO234"/>
    <mergeCell ref="CX229:DF229"/>
    <mergeCell ref="CU230:CV230"/>
    <mergeCell ref="DG229:DO229"/>
    <mergeCell ref="CR171:DY171"/>
    <mergeCell ref="CS243:CW243"/>
    <mergeCell ref="CS245:CW245"/>
    <mergeCell ref="CS246:CW246"/>
    <mergeCell ref="CS242:CW242"/>
    <mergeCell ref="CS244:CW244"/>
    <mergeCell ref="DG226:DO226"/>
    <mergeCell ref="DH225:DO225"/>
    <mergeCell ref="CR183:CZ183"/>
    <mergeCell ref="CX225:DG225"/>
    <mergeCell ref="CR229:CT229"/>
    <mergeCell ref="CU227:CV227"/>
    <mergeCell ref="CG227:CO227"/>
    <mergeCell ref="DC218:DE218"/>
    <mergeCell ref="DF217:DG217"/>
    <mergeCell ref="DC217:DE217"/>
    <mergeCell ref="CR227:CT227"/>
    <mergeCell ref="CR226:CT226"/>
    <mergeCell ref="CW218:CX218"/>
    <mergeCell ref="CU226:CV226"/>
    <mergeCell ref="CX227:DF227"/>
    <mergeCell ref="CG217:CO217"/>
    <mergeCell ref="DF218:DG218"/>
    <mergeCell ref="DG227:DO227"/>
    <mergeCell ref="BU222:CD222"/>
    <mergeCell ref="CX228:DF228"/>
    <mergeCell ref="CT218:CV218"/>
    <mergeCell ref="CG220:CO220"/>
    <mergeCell ref="CW217:CX217"/>
    <mergeCell ref="CU228:CV228"/>
    <mergeCell ref="CT217:CV217"/>
    <mergeCell ref="CR224:DO224"/>
    <mergeCell ref="CG208:CO208"/>
    <mergeCell ref="CG207:CO207"/>
    <mergeCell ref="CR209:CZ209"/>
    <mergeCell ref="BX140:CF140"/>
    <mergeCell ref="BT169:CB169"/>
    <mergeCell ref="CG205:CO205"/>
    <mergeCell ref="CG174:CO174"/>
    <mergeCell ref="BT167:CB167"/>
    <mergeCell ref="BO140:BW140"/>
    <mergeCell ref="CS85:CX85"/>
    <mergeCell ref="CR63:CZ63"/>
    <mergeCell ref="CR62:CZ62"/>
    <mergeCell ref="CS84:DL84"/>
    <mergeCell ref="CR65:CZ65"/>
    <mergeCell ref="CR64:CZ64"/>
    <mergeCell ref="CG66:CO66"/>
    <mergeCell ref="CH125:CP125"/>
    <mergeCell ref="CG65:CO65"/>
    <mergeCell ref="DT56:EB56"/>
    <mergeCell ref="DT57:EB57"/>
    <mergeCell ref="DA57:DI57"/>
    <mergeCell ref="DF85:DL85"/>
    <mergeCell ref="DJ60:DR60"/>
    <mergeCell ref="DA58:DI58"/>
    <mergeCell ref="DJ61:DR61"/>
    <mergeCell ref="DT66:EB66"/>
    <mergeCell ref="DA59:DI59"/>
    <mergeCell ref="DA61:DI61"/>
    <mergeCell ref="CR54:CZ54"/>
    <mergeCell ref="DA54:DI54"/>
    <mergeCell ref="BF54:BN54"/>
    <mergeCell ref="BO54:BW54"/>
    <mergeCell ref="AW59:BE59"/>
    <mergeCell ref="DJ57:DR57"/>
    <mergeCell ref="DJ58:DR58"/>
    <mergeCell ref="CG58:CO58"/>
    <mergeCell ref="DJ54:DR55"/>
    <mergeCell ref="CR55:CZ55"/>
    <mergeCell ref="DJ56:DR56"/>
    <mergeCell ref="DA56:DI56"/>
    <mergeCell ref="DJ66:DR66"/>
    <mergeCell ref="DJ62:DR62"/>
    <mergeCell ref="DJ59:DR59"/>
    <mergeCell ref="DA60:DI60"/>
    <mergeCell ref="DA64:DI64"/>
    <mergeCell ref="DJ63:DR63"/>
    <mergeCell ref="EC65:EK65"/>
    <mergeCell ref="DJ65:DR65"/>
    <mergeCell ref="EC64:EK64"/>
    <mergeCell ref="DJ64:DR64"/>
    <mergeCell ref="DT65:EB65"/>
    <mergeCell ref="DT58:EB58"/>
    <mergeCell ref="DT59:EB59"/>
    <mergeCell ref="EC58:EK58"/>
    <mergeCell ref="EC59:EK59"/>
    <mergeCell ref="FV57:GD57"/>
    <mergeCell ref="EC56:EK56"/>
    <mergeCell ref="EC57:EK57"/>
    <mergeCell ref="EL56:ET56"/>
    <mergeCell ref="EL57:ET57"/>
    <mergeCell ref="FD56:FL56"/>
    <mergeCell ref="FM57:FU57"/>
    <mergeCell ref="EU59:FC59"/>
    <mergeCell ref="EU57:FC57"/>
    <mergeCell ref="FM58:FU58"/>
    <mergeCell ref="FM56:FU56"/>
    <mergeCell ref="EU56:FC56"/>
    <mergeCell ref="FD57:FL57"/>
    <mergeCell ref="FD58:FL58"/>
    <mergeCell ref="FM59:FU59"/>
    <mergeCell ref="FD59:FL59"/>
    <mergeCell ref="EU58:FC58"/>
    <mergeCell ref="EL58:ET58"/>
    <mergeCell ref="EL59:ET59"/>
    <mergeCell ref="DT63:EB63"/>
    <mergeCell ref="DA66:DI66"/>
    <mergeCell ref="DT64:EB64"/>
    <mergeCell ref="E292:AG292"/>
    <mergeCell ref="E275:AS275"/>
    <mergeCell ref="E273:AH273"/>
    <mergeCell ref="AS261:BC261"/>
    <mergeCell ref="AL268:AT269"/>
    <mergeCell ref="BG264:BO264"/>
    <mergeCell ref="BG260:BO260"/>
    <mergeCell ref="BG272:BO272"/>
    <mergeCell ref="BG273:BO273"/>
    <mergeCell ref="BT298:CB298"/>
    <mergeCell ref="BG275:BO275"/>
    <mergeCell ref="BG284:BO284"/>
    <mergeCell ref="BP292:BQ292"/>
    <mergeCell ref="BT292:CB292"/>
    <mergeCell ref="BT293:CB293"/>
    <mergeCell ref="E279:X279"/>
    <mergeCell ref="Y279:AO279"/>
    <mergeCell ref="E264:BC264"/>
    <mergeCell ref="AI273:AS273"/>
    <mergeCell ref="E272:AH272"/>
    <mergeCell ref="M268:P269"/>
    <mergeCell ref="Q268:V269"/>
    <mergeCell ref="E276:AS276"/>
    <mergeCell ref="E193:AJ193"/>
    <mergeCell ref="E194:AJ194"/>
    <mergeCell ref="E214:AS214"/>
    <mergeCell ref="AP279:BA279"/>
    <mergeCell ref="E255:AI255"/>
    <mergeCell ref="AH259:BC259"/>
    <mergeCell ref="E240:AI240"/>
    <mergeCell ref="E197:AJ197"/>
    <mergeCell ref="E247:AJ247"/>
    <mergeCell ref="E262:AJ262"/>
    <mergeCell ref="E220:AP220"/>
    <mergeCell ref="E195:T195"/>
    <mergeCell ref="E215:AS215"/>
    <mergeCell ref="E217:AD217"/>
    <mergeCell ref="AE217:AT217"/>
    <mergeCell ref="E207:BB207"/>
    <mergeCell ref="E209:AV209"/>
    <mergeCell ref="E205:AO205"/>
    <mergeCell ref="E233:AJ233"/>
    <mergeCell ref="E204:AT204"/>
    <mergeCell ref="AW194:BE194"/>
    <mergeCell ref="AW195:BE195"/>
    <mergeCell ref="AL195:AU195"/>
    <mergeCell ref="E187:AJ187"/>
    <mergeCell ref="E190:AJ190"/>
    <mergeCell ref="AW193:BE193"/>
    <mergeCell ref="E191:T191"/>
    <mergeCell ref="AW191:BE191"/>
    <mergeCell ref="AL191:AU191"/>
    <mergeCell ref="G168:AR168"/>
    <mergeCell ref="G169:AR169"/>
    <mergeCell ref="E171:AJ171"/>
    <mergeCell ref="E172:AJ172"/>
    <mergeCell ref="AW170:BE170"/>
    <mergeCell ref="AW190:BE190"/>
    <mergeCell ref="AW189:BE189"/>
    <mergeCell ref="F182:AJ182"/>
    <mergeCell ref="E189:AJ189"/>
    <mergeCell ref="BG80:BO80"/>
    <mergeCell ref="D91:CQ91"/>
    <mergeCell ref="BG102:BO102"/>
    <mergeCell ref="E103:AI103"/>
    <mergeCell ref="BG82:BO82"/>
    <mergeCell ref="BT100:CB100"/>
    <mergeCell ref="BG86:BO86"/>
    <mergeCell ref="BB86:BF86"/>
    <mergeCell ref="BT80:CB80"/>
    <mergeCell ref="BT82:CB82"/>
    <mergeCell ref="E79:AJ79"/>
    <mergeCell ref="BT85:CB85"/>
    <mergeCell ref="E87:AF87"/>
    <mergeCell ref="BT81:CB81"/>
    <mergeCell ref="CG81:CO81"/>
    <mergeCell ref="E93:CP93"/>
    <mergeCell ref="BG83:BO83"/>
    <mergeCell ref="E85:AJ85"/>
    <mergeCell ref="CG84:CO84"/>
    <mergeCell ref="CG83:CO83"/>
    <mergeCell ref="CD100:CO100"/>
    <mergeCell ref="BT87:CB87"/>
    <mergeCell ref="CG87:CO87"/>
    <mergeCell ref="E98:CP98"/>
    <mergeCell ref="BT99:CB99"/>
    <mergeCell ref="E97:CP97"/>
    <mergeCell ref="EL66:ET66"/>
    <mergeCell ref="CG86:CO86"/>
    <mergeCell ref="CG82:CO82"/>
    <mergeCell ref="CG85:CO85"/>
    <mergeCell ref="EC66:EK66"/>
    <mergeCell ref="CS86:CX86"/>
    <mergeCell ref="CY86:DE86"/>
    <mergeCell ref="DF86:DL86"/>
    <mergeCell ref="CR74:CZ74"/>
    <mergeCell ref="DA74:DI74"/>
    <mergeCell ref="FV64:GD64"/>
    <mergeCell ref="EL64:ET64"/>
    <mergeCell ref="GE65:GJ65"/>
    <mergeCell ref="FV65:GD65"/>
    <mergeCell ref="EL65:ET65"/>
    <mergeCell ref="FM65:FU65"/>
    <mergeCell ref="FD64:FL64"/>
    <mergeCell ref="EU64:FC64"/>
    <mergeCell ref="GE64:GJ64"/>
    <mergeCell ref="FM64:FU64"/>
    <mergeCell ref="GE66:GJ66"/>
    <mergeCell ref="FD65:FL65"/>
    <mergeCell ref="EU65:FC65"/>
    <mergeCell ref="FM66:FU66"/>
    <mergeCell ref="FV66:GD66"/>
    <mergeCell ref="FD66:FL66"/>
    <mergeCell ref="EU66:FC66"/>
    <mergeCell ref="EU61:FC61"/>
    <mergeCell ref="EL63:ET63"/>
    <mergeCell ref="EC63:EK63"/>
    <mergeCell ref="FD61:FL61"/>
    <mergeCell ref="EL61:ET61"/>
    <mergeCell ref="FD63:FL63"/>
    <mergeCell ref="EU63:FC63"/>
    <mergeCell ref="FM60:FU60"/>
    <mergeCell ref="EC62:EK62"/>
    <mergeCell ref="FV60:GD60"/>
    <mergeCell ref="DT62:EB62"/>
    <mergeCell ref="EL62:ET62"/>
    <mergeCell ref="EU62:FC62"/>
    <mergeCell ref="FD62:FL62"/>
    <mergeCell ref="FD60:FL60"/>
    <mergeCell ref="EL60:ET60"/>
    <mergeCell ref="EU60:FC60"/>
    <mergeCell ref="FV58:GD58"/>
    <mergeCell ref="FV59:GD59"/>
    <mergeCell ref="GE62:GJ62"/>
    <mergeCell ref="GE56:GJ56"/>
    <mergeCell ref="GE58:GJ58"/>
    <mergeCell ref="GE59:GJ59"/>
    <mergeCell ref="GE57:GJ57"/>
    <mergeCell ref="FV61:GD61"/>
    <mergeCell ref="GE60:GJ60"/>
    <mergeCell ref="FV56:GD56"/>
    <mergeCell ref="GE63:GJ63"/>
    <mergeCell ref="FV63:GD63"/>
    <mergeCell ref="FV62:GD62"/>
    <mergeCell ref="FM61:FU61"/>
    <mergeCell ref="FM62:FU62"/>
    <mergeCell ref="FM63:FU63"/>
    <mergeCell ref="GE61:GJ61"/>
    <mergeCell ref="AW137:BE137"/>
    <mergeCell ref="BT165:CB165"/>
    <mergeCell ref="BM143:CQ143"/>
    <mergeCell ref="BX141:CF141"/>
    <mergeCell ref="CG164:CO164"/>
    <mergeCell ref="AW141:BE141"/>
    <mergeCell ref="BO137:BW137"/>
    <mergeCell ref="CG140:CO140"/>
    <mergeCell ref="CG141:CO141"/>
    <mergeCell ref="BM144:CQ144"/>
    <mergeCell ref="CT145:DB145"/>
    <mergeCell ref="CG165:CO165"/>
    <mergeCell ref="CG163:CO163"/>
    <mergeCell ref="BF133:BN133"/>
    <mergeCell ref="BT164:CB164"/>
    <mergeCell ref="BX134:CF134"/>
    <mergeCell ref="BO134:BW134"/>
    <mergeCell ref="BF141:BN141"/>
    <mergeCell ref="BO141:BW141"/>
    <mergeCell ref="BF161:BQ161"/>
    <mergeCell ref="CG196:CO196"/>
    <mergeCell ref="CG183:CO183"/>
    <mergeCell ref="BT196:CB196"/>
    <mergeCell ref="BT187:CB187"/>
    <mergeCell ref="BG164:BO164"/>
    <mergeCell ref="BT173:CB173"/>
    <mergeCell ref="BN173:BO173"/>
    <mergeCell ref="BT172:CB172"/>
    <mergeCell ref="BT174:CB174"/>
    <mergeCell ref="CG167:CO167"/>
    <mergeCell ref="BG197:BO197"/>
    <mergeCell ref="BG165:BO165"/>
    <mergeCell ref="BT171:CB171"/>
    <mergeCell ref="BG170:BO170"/>
    <mergeCell ref="BG168:BO168"/>
    <mergeCell ref="BT168:CB168"/>
    <mergeCell ref="BN171:BO171"/>
    <mergeCell ref="BE196:BQ196"/>
    <mergeCell ref="BG166:BO166"/>
    <mergeCell ref="BG167:BO167"/>
    <mergeCell ref="E138:AV138"/>
    <mergeCell ref="CI116:CP116"/>
    <mergeCell ref="CG107:CO107"/>
    <mergeCell ref="BT107:CB107"/>
    <mergeCell ref="E108:AI108"/>
    <mergeCell ref="E109:AY109"/>
    <mergeCell ref="BG113:BO113"/>
    <mergeCell ref="E112:AP112"/>
    <mergeCell ref="E115:CP115"/>
    <mergeCell ref="BT110:CB110"/>
    <mergeCell ref="R116:Y116"/>
    <mergeCell ref="CG113:CO113"/>
    <mergeCell ref="BG105:BO105"/>
    <mergeCell ref="E110:AY110"/>
    <mergeCell ref="E105:AS105"/>
    <mergeCell ref="BT111:CB111"/>
    <mergeCell ref="CG108:CO108"/>
    <mergeCell ref="CG112:CO112"/>
    <mergeCell ref="BG110:BO110"/>
    <mergeCell ref="BG107:BO107"/>
    <mergeCell ref="E104:AI104"/>
    <mergeCell ref="CH119:CP119"/>
    <mergeCell ref="BT105:CB105"/>
    <mergeCell ref="E102:AT102"/>
    <mergeCell ref="BT104:CB104"/>
    <mergeCell ref="BG104:BO104"/>
    <mergeCell ref="AQ113:BA113"/>
    <mergeCell ref="BT102:CB102"/>
    <mergeCell ref="CG105:CO105"/>
    <mergeCell ref="CG103:CO103"/>
    <mergeCell ref="CG104:CO104"/>
    <mergeCell ref="CG111:CO111"/>
    <mergeCell ref="CG110:CO110"/>
    <mergeCell ref="BT103:CB103"/>
    <mergeCell ref="CG136:CO136"/>
    <mergeCell ref="CG135:CO135"/>
    <mergeCell ref="CH120:CP120"/>
    <mergeCell ref="CG109:CO109"/>
    <mergeCell ref="BY126:CG126"/>
    <mergeCell ref="BY125:CG125"/>
    <mergeCell ref="CG181:CO181"/>
    <mergeCell ref="CG180:CO180"/>
    <mergeCell ref="CG170:CO170"/>
    <mergeCell ref="CG176:CO176"/>
    <mergeCell ref="CG177:CO177"/>
    <mergeCell ref="CG173:CO173"/>
    <mergeCell ref="CG171:CO171"/>
    <mergeCell ref="CG172:CO172"/>
    <mergeCell ref="F341:N341"/>
    <mergeCell ref="CA117:CH117"/>
    <mergeCell ref="CG132:CO132"/>
    <mergeCell ref="BX133:CF133"/>
    <mergeCell ref="CG133:CO133"/>
    <mergeCell ref="CI117:CP117"/>
    <mergeCell ref="BY119:CG119"/>
    <mergeCell ref="E124:CP124"/>
    <mergeCell ref="E117:M117"/>
    <mergeCell ref="AH117:AO117"/>
    <mergeCell ref="CG49:CP49"/>
    <mergeCell ref="CG50:CP50"/>
    <mergeCell ref="DL49:DQ49"/>
    <mergeCell ref="DL51:DQ51"/>
    <mergeCell ref="CS49:DJ49"/>
    <mergeCell ref="CS50:DJ50"/>
    <mergeCell ref="DL48:DQ48"/>
    <mergeCell ref="DT49:DZ49"/>
    <mergeCell ref="DT48:DZ48"/>
    <mergeCell ref="DT51:DZ51"/>
    <mergeCell ref="CS48:DJ48"/>
    <mergeCell ref="CS51:DJ51"/>
    <mergeCell ref="DL50:DQ50"/>
    <mergeCell ref="U346:AD346"/>
    <mergeCell ref="H346:P346"/>
    <mergeCell ref="AK346:AU346"/>
    <mergeCell ref="W107:BD107"/>
    <mergeCell ref="AN340:AV340"/>
    <mergeCell ref="BB340:BJ340"/>
    <mergeCell ref="BB341:BM341"/>
    <mergeCell ref="BB342:BM342"/>
    <mergeCell ref="F344:P344"/>
    <mergeCell ref="F345:P345"/>
    <mergeCell ref="U344:AC344"/>
    <mergeCell ref="U345:AC345"/>
    <mergeCell ref="AK344:AU344"/>
    <mergeCell ref="AK345:AU345"/>
    <mergeCell ref="AA244:BC244"/>
    <mergeCell ref="F342:O342"/>
    <mergeCell ref="V341:AE341"/>
    <mergeCell ref="V342:AE342"/>
    <mergeCell ref="AK341:AV341"/>
    <mergeCell ref="AK342:AV342"/>
  </mergeCells>
  <printOptions horizontalCentered="1"/>
  <pageMargins left="0.2" right="0.21" top="0.17" bottom="0.32" header="0.17" footer="0.16"/>
  <pageSetup fitToHeight="1" fitToWidth="1" horizontalDpi="600" verticalDpi="600" orientation="landscape" paperSize="9" scale="74" r:id="rId1"/>
  <headerFooter alignWithMargins="0">
    <oddFooter>&amp;Rdati relativi alla fase di presentazione del progetto- certificato stampato il &amp;D</oddFooter>
  </headerFooter>
  <rowBreaks count="1" manualBreakCount="1">
    <brk id="158" min="2" max="1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UOB20 Scouting e Monitoraggio</dc:creator>
  <cp:keywords/>
  <dc:description/>
  <cp:lastModifiedBy>Tropea</cp:lastModifiedBy>
  <cp:lastPrinted>2017-07-26T07:00:20Z</cp:lastPrinted>
  <dcterms:created xsi:type="dcterms:W3CDTF">2010-05-23T14:45:55Z</dcterms:created>
  <dcterms:modified xsi:type="dcterms:W3CDTF">2017-09-08T12:17:59Z</dcterms:modified>
  <cp:category/>
  <cp:version/>
  <cp:contentType/>
  <cp:contentStatus/>
</cp:coreProperties>
</file>