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gi\Dropbox\Nucleo di Valutazione\RAPPORTO NDV AGLI ORGANI DI GOVERNO\SEZIONE 3 - LA RICERCA\"/>
    </mc:Choice>
  </mc:AlternateContent>
  <bookViews>
    <workbookView xWindow="0" yWindow="0" windowWidth="16380" windowHeight="8190" tabRatio="500"/>
  </bookViews>
  <sheets>
    <sheet name="Copertina" sheetId="1" r:id="rId1"/>
    <sheet name="Tabb. 4.1.1 a - 4.1.1 e" sheetId="2" r:id="rId2"/>
    <sheet name="Tabb. 4.1.3 a - 4.1.3 d" sheetId="4" r:id="rId3"/>
    <sheet name="Tab. 4.1.4 a - 4.1.4 e" sheetId="5" r:id="rId4"/>
    <sheet name="Tabb. 4.2.1 a - 4.2.1 e" sheetId="7" r:id="rId5"/>
    <sheet name="Tabb. 4.2.2 a - 4.2.2 b" sheetId="8" r:id="rId6"/>
    <sheet name="Tab. 4.2.3 a" sheetId="9" r:id="rId7"/>
    <sheet name="Tabb. 4.3.2 a - 4.3.2 e" sheetId="10" r:id="rId8"/>
    <sheet name="Tabb. 4.4.2 a - 4.4.2 l" sheetId="11" r:id="rId9"/>
  </sheets>
  <externalReferences>
    <externalReference r:id="rId10"/>
  </externalReferences>
  <definedNames>
    <definedName name="_xlnm._FilterDatabase" localSheetId="8">'[1]tab. 4.4.2 a - 4.4'!#REF!</definedName>
    <definedName name="_GoBack" localSheetId="2">'Tabb. 4.1.3 a - 4.1.3 d'!$A$30</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44" i="5" l="1"/>
  <c r="F45" i="5"/>
  <c r="F49" i="5"/>
  <c r="F50" i="5"/>
  <c r="F51" i="5"/>
  <c r="F53" i="5"/>
  <c r="F54" i="5"/>
  <c r="F100" i="5" l="1"/>
  <c r="E89" i="5"/>
  <c r="E88" i="5"/>
  <c r="E87" i="5"/>
  <c r="K84" i="5"/>
  <c r="H84" i="5"/>
  <c r="K83" i="5"/>
  <c r="H83" i="5"/>
  <c r="K82" i="5"/>
  <c r="K85" i="5" s="1"/>
  <c r="H82" i="5"/>
  <c r="D76" i="5"/>
  <c r="D75" i="5"/>
  <c r="D74" i="5"/>
  <c r="J72" i="5"/>
  <c r="F72" i="5"/>
  <c r="I72" i="5" s="1"/>
  <c r="F71" i="5"/>
  <c r="I71" i="5" s="1"/>
  <c r="K71" i="5" s="1"/>
  <c r="F70" i="5"/>
  <c r="I70" i="5" s="1"/>
  <c r="K70" i="5" s="1"/>
  <c r="F69" i="5"/>
  <c r="I69" i="5" s="1"/>
  <c r="K69" i="5" s="1"/>
  <c r="D64" i="5"/>
  <c r="D63" i="5"/>
  <c r="D62" i="5"/>
  <c r="D61" i="5"/>
  <c r="D60" i="5"/>
  <c r="D59" i="5"/>
  <c r="D58" i="5"/>
  <c r="J56" i="5"/>
  <c r="K55" i="5"/>
  <c r="H55" i="5"/>
  <c r="K54" i="5"/>
  <c r="H54" i="5"/>
  <c r="I53" i="5"/>
  <c r="K53" i="5" s="1"/>
  <c r="H53" i="5"/>
  <c r="K52" i="5"/>
  <c r="H52" i="5"/>
  <c r="I51" i="5"/>
  <c r="K51" i="5" s="1"/>
  <c r="H51" i="5"/>
  <c r="I50" i="5"/>
  <c r="H50" i="5"/>
  <c r="J49" i="5"/>
  <c r="I49" i="5"/>
  <c r="G49" i="5"/>
  <c r="K48" i="5"/>
  <c r="H48" i="5"/>
  <c r="K47" i="5"/>
  <c r="K49" i="5" s="1"/>
  <c r="H47" i="5"/>
  <c r="K46" i="5"/>
  <c r="H46" i="5"/>
  <c r="J45" i="5"/>
  <c r="I45" i="5"/>
  <c r="G45" i="5"/>
  <c r="I44" i="5"/>
  <c r="K44" i="5" s="1"/>
  <c r="H44" i="5"/>
  <c r="K43" i="5"/>
  <c r="H43" i="5"/>
  <c r="K42" i="5"/>
  <c r="H42" i="5"/>
  <c r="H45" i="5" s="1"/>
  <c r="K36" i="5"/>
  <c r="F36" i="5"/>
  <c r="H36" i="5" s="1"/>
  <c r="H56" i="5" l="1"/>
  <c r="K45" i="5"/>
  <c r="H49" i="5"/>
  <c r="I56" i="5"/>
  <c r="K72" i="5"/>
  <c r="K50" i="5"/>
  <c r="K56" i="5" s="1"/>
  <c r="K59" i="5" s="1"/>
  <c r="H69" i="5"/>
  <c r="H70" i="5"/>
  <c r="H71" i="5"/>
  <c r="H72" i="5"/>
  <c r="Q36" i="7" l="1"/>
  <c r="P36" i="7"/>
  <c r="O36" i="7"/>
  <c r="N36" i="7"/>
  <c r="M36" i="7"/>
  <c r="L36" i="7"/>
  <c r="K36" i="7"/>
  <c r="J36" i="7"/>
  <c r="I36" i="7"/>
  <c r="H36" i="7"/>
  <c r="G36" i="7"/>
  <c r="F36" i="7"/>
  <c r="E36" i="7"/>
  <c r="D36" i="7"/>
  <c r="C36" i="7"/>
  <c r="B36" i="7"/>
  <c r="K15" i="5"/>
  <c r="J15" i="5"/>
  <c r="Q333" i="2"/>
  <c r="P333" i="2"/>
  <c r="O333" i="2"/>
  <c r="N333" i="2"/>
  <c r="Q332" i="2"/>
  <c r="P332" i="2"/>
  <c r="O332" i="2"/>
  <c r="N332" i="2"/>
  <c r="Q331" i="2"/>
  <c r="P331" i="2"/>
  <c r="O331" i="2"/>
  <c r="N331" i="2"/>
  <c r="Q330" i="2"/>
  <c r="P330" i="2"/>
  <c r="O330" i="2"/>
  <c r="N330" i="2"/>
  <c r="Q329" i="2"/>
  <c r="P329" i="2"/>
  <c r="O329" i="2"/>
  <c r="N329" i="2"/>
  <c r="Q328" i="2"/>
  <c r="P328" i="2"/>
  <c r="O328" i="2"/>
  <c r="N328" i="2"/>
  <c r="Q327" i="2"/>
  <c r="P327" i="2"/>
  <c r="O327" i="2"/>
  <c r="N327" i="2"/>
  <c r="Q326" i="2"/>
  <c r="P326" i="2"/>
  <c r="O326" i="2"/>
  <c r="N326" i="2"/>
  <c r="Q325" i="2"/>
  <c r="P325" i="2"/>
  <c r="O325" i="2"/>
  <c r="N325" i="2"/>
  <c r="Q324" i="2"/>
  <c r="P324" i="2"/>
  <c r="O324" i="2"/>
  <c r="N324" i="2"/>
  <c r="Q323" i="2"/>
  <c r="P323" i="2"/>
  <c r="O323" i="2"/>
  <c r="N323" i="2"/>
  <c r="Q322" i="2"/>
  <c r="P322" i="2"/>
  <c r="O322" i="2"/>
  <c r="N322" i="2"/>
  <c r="Q321" i="2"/>
  <c r="P321" i="2"/>
  <c r="O321" i="2"/>
  <c r="N321" i="2"/>
  <c r="Q320" i="2"/>
  <c r="P320" i="2"/>
  <c r="O320" i="2"/>
  <c r="N320" i="2"/>
  <c r="Q319" i="2"/>
  <c r="P319" i="2"/>
  <c r="O319" i="2"/>
  <c r="N319" i="2"/>
  <c r="Q318" i="2"/>
  <c r="P318" i="2"/>
  <c r="O318" i="2"/>
  <c r="N318" i="2"/>
  <c r="Q317" i="2"/>
  <c r="P317" i="2"/>
  <c r="O317" i="2"/>
  <c r="N317" i="2"/>
  <c r="Q316" i="2"/>
  <c r="P316" i="2"/>
  <c r="O316" i="2"/>
  <c r="N316" i="2"/>
  <c r="Q315" i="2"/>
  <c r="P315" i="2"/>
  <c r="O315" i="2"/>
  <c r="N315" i="2"/>
  <c r="Q314" i="2"/>
  <c r="P314" i="2"/>
  <c r="O314" i="2"/>
  <c r="N314" i="2"/>
  <c r="Q313" i="2"/>
  <c r="P313" i="2"/>
  <c r="O313" i="2"/>
  <c r="N313" i="2"/>
  <c r="Q312" i="2"/>
  <c r="P312" i="2"/>
  <c r="O312" i="2"/>
  <c r="N312" i="2"/>
  <c r="Q311" i="2"/>
  <c r="P311" i="2"/>
  <c r="O311" i="2"/>
  <c r="N311" i="2"/>
  <c r="Q310" i="2"/>
  <c r="P310" i="2"/>
  <c r="O310" i="2"/>
  <c r="N310" i="2"/>
  <c r="Q309" i="2"/>
  <c r="P309" i="2"/>
  <c r="O309" i="2"/>
  <c r="N309" i="2"/>
  <c r="Q308" i="2"/>
  <c r="P308" i="2"/>
  <c r="O308" i="2"/>
  <c r="N308" i="2"/>
  <c r="Q307" i="2"/>
  <c r="P307" i="2"/>
  <c r="O307" i="2"/>
  <c r="N307" i="2"/>
  <c r="Q306" i="2"/>
  <c r="P306" i="2"/>
  <c r="O306" i="2"/>
  <c r="N306" i="2"/>
  <c r="Q305" i="2"/>
  <c r="P305" i="2"/>
  <c r="O305" i="2"/>
  <c r="N305" i="2"/>
  <c r="Q304" i="2"/>
  <c r="P304" i="2"/>
  <c r="O304" i="2"/>
  <c r="N304" i="2"/>
  <c r="Q303" i="2"/>
  <c r="P303" i="2"/>
  <c r="O303" i="2"/>
  <c r="N303" i="2"/>
  <c r="Q302" i="2"/>
  <c r="P302" i="2"/>
  <c r="O302" i="2"/>
  <c r="N302" i="2"/>
  <c r="Q301" i="2"/>
  <c r="P301" i="2"/>
  <c r="O301" i="2"/>
  <c r="N301" i="2"/>
  <c r="Q300" i="2"/>
  <c r="P300" i="2"/>
  <c r="O300" i="2"/>
  <c r="N300" i="2"/>
  <c r="Q299" i="2"/>
  <c r="P299" i="2"/>
  <c r="O299" i="2"/>
  <c r="N299" i="2"/>
  <c r="Q298" i="2"/>
  <c r="P298" i="2"/>
  <c r="O298" i="2"/>
  <c r="N298" i="2"/>
  <c r="Q297" i="2"/>
  <c r="P297" i="2"/>
  <c r="O297" i="2"/>
  <c r="N297" i="2"/>
  <c r="Q296" i="2"/>
  <c r="P296" i="2"/>
  <c r="O296" i="2"/>
  <c r="N296" i="2"/>
  <c r="Q295" i="2"/>
  <c r="P295" i="2"/>
  <c r="O295" i="2"/>
  <c r="N295" i="2"/>
  <c r="Q294" i="2"/>
  <c r="P294" i="2"/>
  <c r="O294" i="2"/>
  <c r="N294" i="2"/>
  <c r="Q293" i="2"/>
  <c r="P293" i="2"/>
  <c r="O293" i="2"/>
  <c r="N293" i="2"/>
  <c r="Q292" i="2"/>
  <c r="P292" i="2"/>
  <c r="O292" i="2"/>
  <c r="N292" i="2"/>
  <c r="Q291" i="2"/>
  <c r="P291" i="2"/>
  <c r="O291" i="2"/>
  <c r="N291" i="2"/>
  <c r="Q290" i="2"/>
  <c r="P290" i="2"/>
  <c r="O290" i="2"/>
  <c r="N290" i="2"/>
  <c r="Q289" i="2"/>
  <c r="P289" i="2"/>
  <c r="O289" i="2"/>
  <c r="N289" i="2"/>
  <c r="Q288" i="2"/>
  <c r="P288" i="2"/>
  <c r="O288" i="2"/>
  <c r="N288" i="2"/>
  <c r="Q287" i="2"/>
  <c r="P287" i="2"/>
  <c r="O287" i="2"/>
  <c r="N287" i="2"/>
  <c r="Q282" i="2"/>
  <c r="P282" i="2"/>
  <c r="O282" i="2"/>
  <c r="N282" i="2"/>
  <c r="Q281" i="2"/>
  <c r="P281" i="2"/>
  <c r="O281" i="2"/>
  <c r="N281" i="2"/>
  <c r="Q280" i="2"/>
  <c r="P280" i="2"/>
  <c r="O280" i="2"/>
  <c r="N280" i="2"/>
  <c r="Q279" i="2"/>
  <c r="P279" i="2"/>
  <c r="O279" i="2"/>
  <c r="N279" i="2"/>
  <c r="Q278" i="2"/>
  <c r="P278" i="2"/>
  <c r="O278" i="2"/>
  <c r="N278" i="2"/>
  <c r="Q277" i="2"/>
  <c r="P277" i="2"/>
  <c r="O277" i="2"/>
  <c r="N277" i="2"/>
  <c r="Q276" i="2"/>
  <c r="P276" i="2"/>
  <c r="O276" i="2"/>
  <c r="N276" i="2"/>
  <c r="Q275" i="2"/>
  <c r="P275" i="2"/>
  <c r="O275" i="2"/>
  <c r="N275" i="2"/>
  <c r="Q274" i="2"/>
  <c r="P274" i="2"/>
  <c r="O274" i="2"/>
  <c r="N274" i="2"/>
  <c r="Q273" i="2"/>
  <c r="P273" i="2"/>
  <c r="O273" i="2"/>
  <c r="N273" i="2"/>
  <c r="Q272" i="2"/>
  <c r="P272" i="2"/>
  <c r="O272" i="2"/>
  <c r="N272" i="2"/>
  <c r="Q271" i="2"/>
  <c r="P271" i="2"/>
  <c r="O271" i="2"/>
  <c r="N271" i="2"/>
  <c r="Q270" i="2"/>
  <c r="P270" i="2"/>
  <c r="O270" i="2"/>
  <c r="N270" i="2"/>
  <c r="Q269" i="2"/>
  <c r="P269" i="2"/>
  <c r="O269" i="2"/>
  <c r="N269" i="2"/>
  <c r="Q268" i="2"/>
  <c r="P268" i="2"/>
  <c r="O268" i="2"/>
  <c r="N268" i="2"/>
  <c r="Q267" i="2"/>
  <c r="P267" i="2"/>
  <c r="O267" i="2"/>
  <c r="N267" i="2"/>
  <c r="Q266" i="2"/>
  <c r="P266" i="2"/>
  <c r="O266" i="2"/>
  <c r="N266" i="2"/>
  <c r="Q265" i="2"/>
  <c r="P265" i="2"/>
  <c r="O265" i="2"/>
  <c r="N265" i="2"/>
  <c r="Q264" i="2"/>
  <c r="P264" i="2"/>
  <c r="O264" i="2"/>
  <c r="N264" i="2"/>
  <c r="Q263" i="2"/>
  <c r="P263" i="2"/>
  <c r="O263" i="2"/>
  <c r="N263" i="2"/>
  <c r="Q262" i="2"/>
  <c r="P262" i="2"/>
  <c r="O262" i="2"/>
  <c r="N262" i="2"/>
  <c r="Q261" i="2"/>
  <c r="P261" i="2"/>
  <c r="O261" i="2"/>
  <c r="N261" i="2"/>
  <c r="Q260" i="2"/>
  <c r="P260" i="2"/>
  <c r="O260" i="2"/>
  <c r="N260" i="2"/>
  <c r="Q259" i="2"/>
  <c r="P259" i="2"/>
  <c r="O259" i="2"/>
  <c r="N259" i="2"/>
  <c r="Q258" i="2"/>
  <c r="P258" i="2"/>
  <c r="O258" i="2"/>
  <c r="N258" i="2"/>
  <c r="Q257" i="2"/>
  <c r="P257" i="2"/>
  <c r="O257" i="2"/>
  <c r="N257" i="2"/>
  <c r="Q256" i="2"/>
  <c r="P256" i="2"/>
  <c r="O256" i="2"/>
  <c r="N256" i="2"/>
  <c r="Q255" i="2"/>
  <c r="P255" i="2"/>
  <c r="O255" i="2"/>
  <c r="N255" i="2"/>
  <c r="Q254" i="2"/>
  <c r="P254" i="2"/>
  <c r="O254" i="2"/>
  <c r="N254" i="2"/>
  <c r="Q253" i="2"/>
  <c r="P253" i="2"/>
  <c r="O253" i="2"/>
  <c r="N253" i="2"/>
  <c r="Q252" i="2"/>
  <c r="P252" i="2"/>
  <c r="O252" i="2"/>
  <c r="N252" i="2"/>
  <c r="Q251" i="2"/>
  <c r="P251" i="2"/>
  <c r="O251" i="2"/>
  <c r="N251" i="2"/>
  <c r="Q250" i="2"/>
  <c r="P250" i="2"/>
  <c r="O250" i="2"/>
  <c r="N250" i="2"/>
  <c r="Q249" i="2"/>
  <c r="P249" i="2"/>
  <c r="O249" i="2"/>
  <c r="N249" i="2"/>
  <c r="Q248" i="2"/>
  <c r="P248" i="2"/>
  <c r="O248" i="2"/>
  <c r="N248" i="2"/>
  <c r="Q247" i="2"/>
  <c r="P247" i="2"/>
  <c r="O247" i="2"/>
  <c r="N247" i="2"/>
  <c r="Q246" i="2"/>
  <c r="P246" i="2"/>
  <c r="O246" i="2"/>
  <c r="N246" i="2"/>
  <c r="Q245" i="2"/>
  <c r="P245" i="2"/>
  <c r="O245" i="2"/>
  <c r="N245" i="2"/>
  <c r="Q244" i="2"/>
  <c r="P244" i="2"/>
  <c r="O244" i="2"/>
  <c r="N244" i="2"/>
  <c r="Q243" i="2"/>
  <c r="P243" i="2"/>
  <c r="O243" i="2"/>
  <c r="N243" i="2"/>
  <c r="Q242" i="2"/>
  <c r="P242" i="2"/>
  <c r="O242" i="2"/>
  <c r="N242" i="2"/>
  <c r="Q241" i="2"/>
  <c r="P241" i="2"/>
  <c r="O241" i="2"/>
  <c r="N241" i="2"/>
  <c r="Q240" i="2"/>
  <c r="P240" i="2"/>
  <c r="O240" i="2"/>
  <c r="N240" i="2"/>
  <c r="Q239" i="2"/>
  <c r="P239" i="2"/>
  <c r="O239" i="2"/>
  <c r="N239" i="2"/>
  <c r="Q238" i="2"/>
  <c r="P238" i="2"/>
  <c r="O238" i="2"/>
  <c r="N238" i="2"/>
  <c r="Q237" i="2"/>
  <c r="P237" i="2"/>
  <c r="O237" i="2"/>
  <c r="N237" i="2"/>
  <c r="Q236" i="2"/>
  <c r="P236" i="2"/>
  <c r="O236" i="2"/>
  <c r="N236" i="2"/>
  <c r="Q235" i="2"/>
  <c r="P235" i="2"/>
  <c r="O235" i="2"/>
  <c r="N235" i="2"/>
  <c r="Q234" i="2"/>
  <c r="P234" i="2"/>
  <c r="O234" i="2"/>
  <c r="N234" i="2"/>
  <c r="Q233" i="2"/>
  <c r="P233" i="2"/>
  <c r="O233" i="2"/>
  <c r="N233" i="2"/>
  <c r="Q232" i="2"/>
  <c r="P232" i="2"/>
  <c r="O232" i="2"/>
  <c r="N232" i="2"/>
  <c r="Q231" i="2"/>
  <c r="P231" i="2"/>
  <c r="O231" i="2"/>
  <c r="N231" i="2"/>
  <c r="Q230" i="2"/>
  <c r="P230" i="2"/>
  <c r="O230" i="2"/>
  <c r="N230" i="2"/>
  <c r="Q229" i="2"/>
  <c r="P229" i="2"/>
  <c r="O229" i="2"/>
  <c r="N229" i="2"/>
  <c r="Q228" i="2"/>
  <c r="P228" i="2"/>
  <c r="O228" i="2"/>
  <c r="N228" i="2"/>
  <c r="Q227" i="2"/>
  <c r="P227" i="2"/>
  <c r="O227" i="2"/>
  <c r="N227" i="2"/>
  <c r="Q226" i="2"/>
  <c r="P226" i="2"/>
  <c r="O226" i="2"/>
  <c r="N226" i="2"/>
  <c r="Q225" i="2"/>
  <c r="P225" i="2"/>
  <c r="O225" i="2"/>
  <c r="N225" i="2"/>
  <c r="Q224" i="2"/>
  <c r="P224" i="2"/>
  <c r="O224" i="2"/>
  <c r="N224" i="2"/>
  <c r="Q223" i="2"/>
  <c r="P223" i="2"/>
  <c r="O223" i="2"/>
  <c r="N223" i="2"/>
  <c r="Q222" i="2"/>
  <c r="P222" i="2"/>
  <c r="O222" i="2"/>
  <c r="N222" i="2"/>
  <c r="Q221" i="2"/>
  <c r="P221" i="2"/>
  <c r="O221" i="2"/>
  <c r="N221" i="2"/>
  <c r="Q220" i="2"/>
  <c r="P220" i="2"/>
  <c r="O220" i="2"/>
  <c r="N220" i="2"/>
  <c r="Q219" i="2"/>
  <c r="P219" i="2"/>
  <c r="O219" i="2"/>
  <c r="N219" i="2"/>
  <c r="Q218" i="2"/>
  <c r="P218" i="2"/>
  <c r="O218" i="2"/>
  <c r="N218" i="2"/>
  <c r="Q217" i="2"/>
  <c r="P217" i="2"/>
  <c r="O217" i="2"/>
  <c r="N217" i="2"/>
  <c r="Q216" i="2"/>
  <c r="P216" i="2"/>
  <c r="O216" i="2"/>
  <c r="N216" i="2"/>
  <c r="Q215" i="2"/>
  <c r="P215" i="2"/>
  <c r="O215" i="2"/>
  <c r="N215" i="2"/>
  <c r="Q214" i="2"/>
  <c r="P214" i="2"/>
  <c r="O214" i="2"/>
  <c r="N214" i="2"/>
  <c r="Q213" i="2"/>
  <c r="P213" i="2"/>
  <c r="O213" i="2"/>
  <c r="N213" i="2"/>
  <c r="Q212" i="2"/>
  <c r="P212" i="2"/>
  <c r="O212" i="2"/>
  <c r="N212" i="2"/>
  <c r="Q211" i="2"/>
  <c r="P211" i="2"/>
  <c r="O211" i="2"/>
  <c r="N211" i="2"/>
  <c r="Q210" i="2"/>
  <c r="P210" i="2"/>
  <c r="O210" i="2"/>
  <c r="N210" i="2"/>
  <c r="Q209" i="2"/>
  <c r="P209" i="2"/>
  <c r="O209" i="2"/>
  <c r="N209" i="2"/>
  <c r="Q208" i="2"/>
  <c r="P208" i="2"/>
  <c r="O208" i="2"/>
  <c r="N208" i="2"/>
  <c r="Q207" i="2"/>
  <c r="P207" i="2"/>
  <c r="O207" i="2"/>
  <c r="N207" i="2"/>
  <c r="Q206" i="2"/>
  <c r="P206" i="2"/>
  <c r="O206" i="2"/>
  <c r="N206" i="2"/>
  <c r="Q205" i="2"/>
  <c r="P205" i="2"/>
  <c r="O205" i="2"/>
  <c r="N205" i="2"/>
  <c r="Q204" i="2"/>
  <c r="P204" i="2"/>
  <c r="O204" i="2"/>
  <c r="N204" i="2"/>
  <c r="Q203" i="2"/>
  <c r="P203" i="2"/>
  <c r="O203" i="2"/>
  <c r="N203" i="2"/>
  <c r="Q202" i="2"/>
  <c r="P202" i="2"/>
  <c r="O202" i="2"/>
  <c r="N202" i="2"/>
  <c r="Q201" i="2"/>
  <c r="P201" i="2"/>
  <c r="O201" i="2"/>
  <c r="N201" i="2"/>
  <c r="Q200" i="2"/>
  <c r="P200" i="2"/>
  <c r="O200" i="2"/>
  <c r="N200" i="2"/>
  <c r="Q199" i="2"/>
  <c r="P199" i="2"/>
  <c r="O199" i="2"/>
  <c r="N199" i="2"/>
  <c r="Q198" i="2"/>
  <c r="P198" i="2"/>
  <c r="O198" i="2"/>
  <c r="N198" i="2"/>
  <c r="Q197" i="2"/>
  <c r="P197" i="2"/>
  <c r="O197" i="2"/>
  <c r="N197" i="2"/>
  <c r="Q196" i="2"/>
  <c r="P196" i="2"/>
  <c r="O196" i="2"/>
  <c r="N196" i="2"/>
  <c r="Q195" i="2"/>
  <c r="P195" i="2"/>
  <c r="O195" i="2"/>
  <c r="N195" i="2"/>
  <c r="Q194" i="2"/>
  <c r="P194" i="2"/>
  <c r="O194" i="2"/>
  <c r="N194" i="2"/>
  <c r="Q193" i="2"/>
  <c r="P193" i="2"/>
  <c r="O193" i="2"/>
  <c r="N193" i="2"/>
  <c r="Q187" i="2"/>
  <c r="P187" i="2"/>
  <c r="O187" i="2"/>
  <c r="N187" i="2"/>
  <c r="Q186" i="2"/>
  <c r="P186" i="2"/>
  <c r="O186" i="2"/>
  <c r="N186" i="2"/>
  <c r="Q185" i="2"/>
  <c r="P185" i="2"/>
  <c r="O185" i="2"/>
  <c r="N185" i="2"/>
  <c r="Q184" i="2"/>
  <c r="P184" i="2"/>
  <c r="O184" i="2"/>
  <c r="N184" i="2"/>
  <c r="Q183" i="2"/>
  <c r="P183" i="2"/>
  <c r="O183" i="2"/>
  <c r="N183" i="2"/>
  <c r="Q182" i="2"/>
  <c r="P182" i="2"/>
  <c r="O182" i="2"/>
  <c r="N182" i="2"/>
  <c r="Q181" i="2"/>
  <c r="P181" i="2"/>
  <c r="O181" i="2"/>
  <c r="N181" i="2"/>
  <c r="Q180" i="2"/>
  <c r="P180" i="2"/>
  <c r="O180" i="2"/>
  <c r="N180" i="2"/>
  <c r="Q179" i="2"/>
  <c r="P179" i="2"/>
  <c r="O179" i="2"/>
  <c r="N179" i="2"/>
  <c r="Q178" i="2"/>
  <c r="P178" i="2"/>
  <c r="O178" i="2"/>
  <c r="N178" i="2"/>
  <c r="Q177" i="2"/>
  <c r="P177" i="2"/>
  <c r="O177" i="2"/>
  <c r="N177" i="2"/>
  <c r="Q176" i="2"/>
  <c r="P176" i="2"/>
  <c r="O176" i="2"/>
  <c r="N176" i="2"/>
  <c r="Q175" i="2"/>
  <c r="P175" i="2"/>
  <c r="O175" i="2"/>
  <c r="N175" i="2"/>
  <c r="Q174" i="2"/>
  <c r="P174" i="2"/>
  <c r="O174" i="2"/>
  <c r="N174" i="2"/>
  <c r="Q173" i="2"/>
  <c r="P173" i="2"/>
  <c r="O173" i="2"/>
  <c r="N173" i="2"/>
  <c r="Q172" i="2"/>
  <c r="P172" i="2"/>
  <c r="O172" i="2"/>
  <c r="N172" i="2"/>
  <c r="Q171" i="2"/>
  <c r="P171" i="2"/>
  <c r="O171" i="2"/>
  <c r="N171" i="2"/>
  <c r="Q170" i="2"/>
  <c r="P170" i="2"/>
  <c r="O170" i="2"/>
  <c r="N170" i="2"/>
  <c r="Q169" i="2"/>
  <c r="P169" i="2"/>
  <c r="O169" i="2"/>
  <c r="N169" i="2"/>
  <c r="Q168" i="2"/>
  <c r="P168" i="2"/>
  <c r="O168" i="2"/>
  <c r="N168" i="2"/>
  <c r="Q167" i="2"/>
  <c r="P167" i="2"/>
  <c r="O167" i="2"/>
  <c r="N167" i="2"/>
  <c r="Q166" i="2"/>
  <c r="P166" i="2"/>
  <c r="O166" i="2"/>
  <c r="N166" i="2"/>
  <c r="Q165" i="2"/>
  <c r="P165" i="2"/>
  <c r="O165" i="2"/>
  <c r="N165" i="2"/>
  <c r="Q164" i="2"/>
  <c r="P164" i="2"/>
  <c r="O164" i="2"/>
  <c r="N164" i="2"/>
  <c r="Q163" i="2"/>
  <c r="P163" i="2"/>
  <c r="O163" i="2"/>
  <c r="N163" i="2"/>
  <c r="Q162" i="2"/>
  <c r="P162" i="2"/>
  <c r="O162" i="2"/>
  <c r="N162" i="2"/>
  <c r="Q161" i="2"/>
  <c r="P161" i="2"/>
  <c r="O161" i="2"/>
  <c r="N161" i="2"/>
  <c r="Q160" i="2"/>
  <c r="P160" i="2"/>
  <c r="O160" i="2"/>
  <c r="N160" i="2"/>
  <c r="Q159" i="2"/>
  <c r="P159" i="2"/>
  <c r="O159" i="2"/>
  <c r="N159" i="2"/>
  <c r="Q158" i="2"/>
  <c r="P158" i="2"/>
  <c r="O158" i="2"/>
  <c r="N158" i="2"/>
  <c r="Q157" i="2"/>
  <c r="P157" i="2"/>
  <c r="O157" i="2"/>
  <c r="N157" i="2"/>
  <c r="Q156" i="2"/>
  <c r="P156" i="2"/>
  <c r="O156" i="2"/>
  <c r="N156" i="2"/>
  <c r="Q155" i="2"/>
  <c r="P155" i="2"/>
  <c r="O155" i="2"/>
  <c r="N155" i="2"/>
  <c r="Q154" i="2"/>
  <c r="P154" i="2"/>
  <c r="O154" i="2"/>
  <c r="N154" i="2"/>
  <c r="Q153" i="2"/>
  <c r="P153" i="2"/>
  <c r="O153" i="2"/>
  <c r="N153" i="2"/>
  <c r="Q152" i="2"/>
  <c r="P152" i="2"/>
  <c r="O152" i="2"/>
  <c r="N152" i="2"/>
  <c r="Q151" i="2"/>
  <c r="P151" i="2"/>
  <c r="O151" i="2"/>
  <c r="N151" i="2"/>
  <c r="Q150" i="2"/>
  <c r="P150" i="2"/>
  <c r="O150" i="2"/>
  <c r="N150" i="2"/>
  <c r="Q149" i="2"/>
  <c r="P149" i="2"/>
  <c r="O149" i="2"/>
  <c r="N149" i="2"/>
  <c r="Q148" i="2"/>
  <c r="P148" i="2"/>
  <c r="O148" i="2"/>
  <c r="N148" i="2"/>
  <c r="Q147" i="2"/>
  <c r="P147" i="2"/>
  <c r="O147" i="2"/>
  <c r="N147" i="2"/>
  <c r="Q146" i="2"/>
  <c r="P146" i="2"/>
  <c r="O146" i="2"/>
  <c r="N146" i="2"/>
  <c r="Q145" i="2"/>
  <c r="P145" i="2"/>
  <c r="O145" i="2"/>
  <c r="N145" i="2"/>
  <c r="Q144" i="2"/>
  <c r="P144" i="2"/>
  <c r="O144" i="2"/>
  <c r="N144" i="2"/>
  <c r="Q143" i="2"/>
  <c r="P143" i="2"/>
  <c r="O143" i="2"/>
  <c r="N143" i="2"/>
  <c r="Q142" i="2"/>
  <c r="P142" i="2"/>
  <c r="O142" i="2"/>
  <c r="N142" i="2"/>
  <c r="Q141" i="2"/>
  <c r="P141" i="2"/>
  <c r="O141" i="2"/>
  <c r="N141" i="2"/>
  <c r="Q140" i="2"/>
  <c r="P140" i="2"/>
  <c r="O140" i="2"/>
  <c r="N140" i="2"/>
  <c r="Q139" i="2"/>
  <c r="P139" i="2"/>
  <c r="O139" i="2"/>
  <c r="N139" i="2"/>
  <c r="Q138" i="2"/>
  <c r="P138" i="2"/>
  <c r="O138" i="2"/>
  <c r="N138" i="2"/>
  <c r="Q137" i="2"/>
  <c r="P137" i="2"/>
  <c r="O137" i="2"/>
  <c r="N137" i="2"/>
  <c r="Q136" i="2"/>
  <c r="P136" i="2"/>
  <c r="O136" i="2"/>
  <c r="N136" i="2"/>
  <c r="Q135" i="2"/>
  <c r="P135" i="2"/>
  <c r="O135" i="2"/>
  <c r="N135" i="2"/>
  <c r="Q134" i="2"/>
  <c r="P134" i="2"/>
  <c r="O134" i="2"/>
  <c r="N134" i="2"/>
  <c r="Q133" i="2"/>
  <c r="P133" i="2"/>
  <c r="O133" i="2"/>
  <c r="N133" i="2"/>
  <c r="Q132" i="2"/>
  <c r="P132" i="2"/>
  <c r="O132" i="2"/>
  <c r="N132" i="2"/>
  <c r="Q131" i="2"/>
  <c r="P131" i="2"/>
  <c r="O131" i="2"/>
  <c r="N131" i="2"/>
  <c r="Q130" i="2"/>
  <c r="P130" i="2"/>
  <c r="O130" i="2"/>
  <c r="N130" i="2"/>
  <c r="Q129" i="2"/>
  <c r="P129" i="2"/>
  <c r="O129" i="2"/>
  <c r="N129" i="2"/>
  <c r="Q128" i="2"/>
  <c r="P128" i="2"/>
  <c r="O128" i="2"/>
  <c r="N128" i="2"/>
  <c r="Q127" i="2"/>
  <c r="P127" i="2"/>
  <c r="O127" i="2"/>
  <c r="N127" i="2"/>
  <c r="Q126" i="2"/>
  <c r="P126" i="2"/>
  <c r="O126" i="2"/>
  <c r="N126" i="2"/>
  <c r="Q125" i="2"/>
  <c r="P125" i="2"/>
  <c r="O125" i="2"/>
  <c r="N125" i="2"/>
  <c r="Q124" i="2"/>
  <c r="P124" i="2"/>
  <c r="O124" i="2"/>
  <c r="N124" i="2"/>
  <c r="Q123" i="2"/>
  <c r="P123" i="2"/>
  <c r="O123" i="2"/>
  <c r="N123" i="2"/>
  <c r="Q122" i="2"/>
  <c r="P122" i="2"/>
  <c r="O122" i="2"/>
  <c r="N122" i="2"/>
  <c r="Q121" i="2"/>
  <c r="P121" i="2"/>
  <c r="O121" i="2"/>
  <c r="N121" i="2"/>
  <c r="Q120" i="2"/>
  <c r="P120" i="2"/>
  <c r="O120" i="2"/>
  <c r="N120" i="2"/>
  <c r="Q119" i="2"/>
  <c r="P119" i="2"/>
  <c r="O119" i="2"/>
  <c r="N119" i="2"/>
  <c r="Q118" i="2"/>
  <c r="P118" i="2"/>
  <c r="O118" i="2"/>
  <c r="N118" i="2"/>
  <c r="Q117" i="2"/>
  <c r="P117" i="2"/>
  <c r="O117" i="2"/>
  <c r="N117" i="2"/>
  <c r="Q116" i="2"/>
  <c r="P116" i="2"/>
  <c r="O116" i="2"/>
  <c r="N116" i="2"/>
  <c r="Q115" i="2"/>
  <c r="P115" i="2"/>
  <c r="O115" i="2"/>
  <c r="N115" i="2"/>
  <c r="Q114" i="2"/>
  <c r="P114" i="2"/>
  <c r="O114" i="2"/>
  <c r="N114" i="2"/>
  <c r="Q113" i="2"/>
  <c r="P113" i="2"/>
  <c r="O113" i="2"/>
  <c r="N113" i="2"/>
  <c r="Q112" i="2"/>
  <c r="P112" i="2"/>
  <c r="O112" i="2"/>
  <c r="N112" i="2"/>
  <c r="Q111" i="2"/>
  <c r="P111" i="2"/>
  <c r="O111" i="2"/>
  <c r="N111" i="2"/>
  <c r="Q110" i="2"/>
  <c r="P110" i="2"/>
  <c r="O110" i="2"/>
  <c r="N110" i="2"/>
  <c r="Q109" i="2"/>
  <c r="P109" i="2"/>
  <c r="O109" i="2"/>
  <c r="N109" i="2"/>
  <c r="Q108" i="2"/>
  <c r="P108" i="2"/>
  <c r="O108" i="2"/>
  <c r="N108" i="2"/>
  <c r="Q107" i="2"/>
  <c r="P107" i="2"/>
  <c r="O107" i="2"/>
  <c r="N107" i="2"/>
  <c r="Q106" i="2"/>
  <c r="P106" i="2"/>
  <c r="O106" i="2"/>
  <c r="N106" i="2"/>
  <c r="Q105" i="2"/>
  <c r="P105" i="2"/>
  <c r="O105" i="2"/>
  <c r="N105" i="2"/>
  <c r="Q104" i="2"/>
  <c r="P104" i="2"/>
  <c r="O104" i="2"/>
  <c r="N104" i="2"/>
  <c r="Q103" i="2"/>
  <c r="P103" i="2"/>
  <c r="O103" i="2"/>
  <c r="N103" i="2"/>
  <c r="Q102" i="2"/>
  <c r="P102" i="2"/>
  <c r="O102" i="2"/>
  <c r="N102" i="2"/>
  <c r="Q101" i="2"/>
  <c r="P101" i="2"/>
  <c r="O101" i="2"/>
  <c r="N101" i="2"/>
  <c r="Q96" i="2"/>
  <c r="P96" i="2"/>
  <c r="O96" i="2"/>
  <c r="N96" i="2"/>
  <c r="Q95" i="2"/>
  <c r="P95" i="2"/>
  <c r="O95" i="2"/>
  <c r="N95" i="2"/>
  <c r="Q94" i="2"/>
  <c r="P94" i="2"/>
  <c r="O94" i="2"/>
  <c r="N94" i="2"/>
  <c r="Q93" i="2"/>
  <c r="P93" i="2"/>
  <c r="O93" i="2"/>
  <c r="N93" i="2"/>
  <c r="Q92" i="2"/>
  <c r="P92" i="2"/>
  <c r="O92" i="2"/>
  <c r="N92" i="2"/>
  <c r="Q91" i="2"/>
  <c r="P91" i="2"/>
  <c r="O91" i="2"/>
  <c r="N91" i="2"/>
  <c r="Q90" i="2"/>
  <c r="P90" i="2"/>
  <c r="O90" i="2"/>
  <c r="N90" i="2"/>
  <c r="Q89" i="2"/>
  <c r="P89" i="2"/>
  <c r="O89" i="2"/>
  <c r="N89" i="2"/>
  <c r="Q88" i="2"/>
  <c r="P88" i="2"/>
  <c r="O88" i="2"/>
  <c r="N88" i="2"/>
  <c r="Q87" i="2"/>
  <c r="P87" i="2"/>
  <c r="O87" i="2"/>
  <c r="N87" i="2"/>
  <c r="Q86" i="2"/>
  <c r="P86" i="2"/>
  <c r="O86" i="2"/>
  <c r="N86" i="2"/>
  <c r="Q85" i="2"/>
  <c r="P85" i="2"/>
  <c r="O85" i="2"/>
  <c r="N85" i="2"/>
  <c r="Q84" i="2"/>
  <c r="P84" i="2"/>
  <c r="O84" i="2"/>
  <c r="N84" i="2"/>
  <c r="Q83" i="2"/>
  <c r="P83" i="2"/>
  <c r="O83" i="2"/>
  <c r="N83" i="2"/>
  <c r="Q82" i="2"/>
  <c r="P82" i="2"/>
  <c r="O82" i="2"/>
  <c r="N82" i="2"/>
  <c r="Q81" i="2"/>
  <c r="P81" i="2"/>
  <c r="O81" i="2"/>
  <c r="N81" i="2"/>
  <c r="Q80" i="2"/>
  <c r="P80" i="2"/>
  <c r="O80" i="2"/>
  <c r="N80" i="2"/>
  <c r="Q79" i="2"/>
  <c r="P79" i="2"/>
  <c r="O79" i="2"/>
  <c r="N79" i="2"/>
  <c r="Q78" i="2"/>
  <c r="P78" i="2"/>
  <c r="O78" i="2"/>
  <c r="N78" i="2"/>
  <c r="Q77" i="2"/>
  <c r="P77" i="2"/>
  <c r="O77" i="2"/>
  <c r="N77" i="2"/>
  <c r="Q76" i="2"/>
  <c r="P76" i="2"/>
  <c r="O76" i="2"/>
  <c r="N76" i="2"/>
  <c r="Q75" i="2"/>
  <c r="P75" i="2"/>
  <c r="O75" i="2"/>
  <c r="N75" i="2"/>
  <c r="Q74" i="2"/>
  <c r="P74" i="2"/>
  <c r="O74" i="2"/>
  <c r="N74" i="2"/>
  <c r="Q73" i="2"/>
  <c r="P73" i="2"/>
  <c r="O73" i="2"/>
  <c r="N73" i="2"/>
  <c r="Q72" i="2"/>
  <c r="P72" i="2"/>
  <c r="O72" i="2"/>
  <c r="N72" i="2"/>
  <c r="Q71" i="2"/>
  <c r="P71" i="2"/>
  <c r="O71" i="2"/>
  <c r="N71" i="2"/>
  <c r="Q70" i="2"/>
  <c r="P70" i="2"/>
  <c r="O70" i="2"/>
  <c r="N70" i="2"/>
  <c r="Q69" i="2"/>
  <c r="P69" i="2"/>
  <c r="O69" i="2"/>
  <c r="N69" i="2"/>
  <c r="Q68" i="2"/>
  <c r="P68" i="2"/>
  <c r="O68" i="2"/>
  <c r="N68" i="2"/>
  <c r="Q67" i="2"/>
  <c r="P67" i="2"/>
  <c r="O67" i="2"/>
  <c r="N67" i="2"/>
  <c r="Q66" i="2"/>
  <c r="P66" i="2"/>
  <c r="O66" i="2"/>
  <c r="N66" i="2"/>
  <c r="Q65" i="2"/>
  <c r="P65" i="2"/>
  <c r="O65" i="2"/>
  <c r="N65" i="2"/>
  <c r="Q64" i="2"/>
  <c r="P64" i="2"/>
  <c r="O64" i="2"/>
  <c r="N64" i="2"/>
  <c r="Q63" i="2"/>
  <c r="P63" i="2"/>
  <c r="O63" i="2"/>
  <c r="N63" i="2"/>
  <c r="Q62" i="2"/>
  <c r="P62" i="2"/>
  <c r="O62" i="2"/>
  <c r="N62" i="2"/>
  <c r="Q61" i="2"/>
  <c r="P61" i="2"/>
  <c r="O61" i="2"/>
  <c r="N61" i="2"/>
  <c r="Q60" i="2"/>
  <c r="P60" i="2"/>
  <c r="O60" i="2"/>
  <c r="N60" i="2"/>
  <c r="Q59" i="2"/>
  <c r="P59" i="2"/>
  <c r="O59" i="2"/>
  <c r="N59" i="2"/>
  <c r="Q58" i="2"/>
  <c r="P58" i="2"/>
  <c r="O58" i="2"/>
  <c r="N58" i="2"/>
  <c r="Q57" i="2"/>
  <c r="P57" i="2"/>
  <c r="O57" i="2"/>
  <c r="N57" i="2"/>
  <c r="Q56" i="2"/>
  <c r="P56" i="2"/>
  <c r="O56" i="2"/>
  <c r="N56" i="2"/>
  <c r="Q55" i="2"/>
  <c r="P55" i="2"/>
  <c r="O55" i="2"/>
  <c r="N55" i="2"/>
  <c r="Q54" i="2"/>
  <c r="P54" i="2"/>
  <c r="O54" i="2"/>
  <c r="N54" i="2"/>
  <c r="Q53" i="2"/>
  <c r="P53" i="2"/>
  <c r="O53" i="2"/>
  <c r="N53" i="2"/>
  <c r="Q52" i="2"/>
  <c r="P52" i="2"/>
  <c r="O52" i="2"/>
  <c r="N52" i="2"/>
  <c r="Q51" i="2"/>
  <c r="P51" i="2"/>
  <c r="O51" i="2"/>
  <c r="N51" i="2"/>
  <c r="Q50" i="2"/>
  <c r="P50" i="2"/>
  <c r="O50" i="2"/>
  <c r="N50" i="2"/>
  <c r="Q49" i="2"/>
  <c r="P49" i="2"/>
  <c r="O49" i="2"/>
  <c r="N49" i="2"/>
  <c r="Q48" i="2"/>
  <c r="P48" i="2"/>
  <c r="O48" i="2"/>
  <c r="N48" i="2"/>
  <c r="Q47" i="2"/>
  <c r="P47" i="2"/>
  <c r="O47" i="2"/>
  <c r="N47" i="2"/>
  <c r="Q46" i="2"/>
  <c r="P46" i="2"/>
  <c r="O46" i="2"/>
  <c r="N46" i="2"/>
  <c r="Q45" i="2"/>
  <c r="P45" i="2"/>
  <c r="O45" i="2"/>
  <c r="N45" i="2"/>
  <c r="Q44" i="2"/>
  <c r="P44" i="2"/>
  <c r="O44" i="2"/>
  <c r="N44" i="2"/>
  <c r="Q43" i="2"/>
  <c r="P43" i="2"/>
  <c r="O43" i="2"/>
  <c r="N43" i="2"/>
  <c r="Q42" i="2"/>
  <c r="P42" i="2"/>
  <c r="O42" i="2"/>
  <c r="N42" i="2"/>
  <c r="Q41" i="2"/>
  <c r="P41" i="2"/>
  <c r="O41" i="2"/>
  <c r="N41" i="2"/>
  <c r="Q40" i="2"/>
  <c r="P40" i="2"/>
  <c r="O40" i="2"/>
  <c r="N40" i="2"/>
  <c r="Q39" i="2"/>
  <c r="P39" i="2"/>
  <c r="O39" i="2"/>
  <c r="N39" i="2"/>
  <c r="Q38" i="2"/>
  <c r="P38" i="2"/>
  <c r="O38" i="2"/>
  <c r="N38" i="2"/>
  <c r="Q37" i="2"/>
  <c r="P37" i="2"/>
  <c r="O37" i="2"/>
  <c r="N37" i="2"/>
  <c r="Q36" i="2"/>
  <c r="P36" i="2"/>
  <c r="O36" i="2"/>
  <c r="N36" i="2"/>
  <c r="Q35" i="2"/>
  <c r="P35" i="2"/>
  <c r="O35" i="2"/>
  <c r="N35" i="2"/>
  <c r="Q34" i="2"/>
  <c r="P34" i="2"/>
  <c r="O34" i="2"/>
  <c r="N34" i="2"/>
  <c r="Q33" i="2"/>
  <c r="P33" i="2"/>
  <c r="O33" i="2"/>
  <c r="N33" i="2"/>
  <c r="Q32" i="2"/>
  <c r="P32" i="2"/>
  <c r="O32" i="2"/>
  <c r="N32" i="2"/>
  <c r="Q31" i="2"/>
  <c r="P31" i="2"/>
  <c r="O31" i="2"/>
  <c r="N31" i="2"/>
  <c r="Q30" i="2"/>
  <c r="P30" i="2"/>
  <c r="O30" i="2"/>
  <c r="N30" i="2"/>
  <c r="Q29" i="2"/>
  <c r="P29" i="2"/>
  <c r="O29" i="2"/>
  <c r="N29" i="2"/>
</calcChain>
</file>

<file path=xl/comments1.xml><?xml version="1.0" encoding="utf-8"?>
<comments xmlns="http://schemas.openxmlformats.org/spreadsheetml/2006/main">
  <authors>
    <author/>
  </authors>
  <commentList>
    <comment ref="F50" authorId="0" shapeId="0">
      <text>
        <r>
          <rPr>
            <b/>
            <sz val="9"/>
            <color rgb="FF000000"/>
            <rFont val="Tahoma"/>
            <family val="2"/>
            <charset val="1"/>
          </rPr>
          <t xml:space="preserve">Autore:
</t>
        </r>
        <r>
          <rPr>
            <sz val="9"/>
            <color rgb="FF000000"/>
            <rFont val="Tahoma"/>
            <family val="2"/>
            <charset val="1"/>
          </rPr>
          <t>INCREMENTO COSTI ATTIVITA' SS EURO 300.000 ANNO 2015</t>
        </r>
      </text>
    </comment>
    <comment ref="I50" authorId="0" shapeId="0">
      <text>
        <r>
          <rPr>
            <b/>
            <sz val="9"/>
            <color rgb="FF000000"/>
            <rFont val="Tahoma"/>
            <family val="2"/>
            <charset val="1"/>
          </rPr>
          <t xml:space="preserve">Autore:
</t>
        </r>
        <r>
          <rPr>
            <sz val="9"/>
            <color rgb="FF000000"/>
            <rFont val="Tahoma"/>
            <family val="2"/>
            <charset val="1"/>
          </rPr>
          <t>INCREMENTO PER ATTIVITA' SS ANNO 2015 EURO 180,000</t>
        </r>
      </text>
    </comment>
  </commentList>
</comments>
</file>

<file path=xl/sharedStrings.xml><?xml version="1.0" encoding="utf-8"?>
<sst xmlns="http://schemas.openxmlformats.org/spreadsheetml/2006/main" count="1490" uniqueCount="896">
  <si>
    <t>Nucleo di Valutazione dell’Università degli Studi di Palermo</t>
  </si>
  <si>
    <t xml:space="preserve"> </t>
  </si>
  <si>
    <t>4.1.1 a - Distribuzione personale docente per dipartimento e aree CUN (al 31/12/2016)</t>
  </si>
  <si>
    <t>DIPARTIMENTI</t>
  </si>
  <si>
    <t>AREE CUN</t>
  </si>
  <si>
    <t>TOT</t>
  </si>
  <si>
    <t>Architettura</t>
  </si>
  <si>
    <t>Biomedicina Sperimentale e Neuroscienze Cliniche</t>
  </si>
  <si>
    <t>Biomedico di Medicina Interna e Specialistica</t>
  </si>
  <si>
    <t>Biopatologia e Biotecnologie Mediche</t>
  </si>
  <si>
    <t>Culture e Società</t>
  </si>
  <si>
    <t>Discipline Chirurgiche, Oncologiche e Stomatologiche</t>
  </si>
  <si>
    <t>Energia, Ingegneria dell'Inf. e Modelli Matematici</t>
  </si>
  <si>
    <t>Fisica e Chimica</t>
  </si>
  <si>
    <t>Giurisprudenza</t>
  </si>
  <si>
    <t>Ingegneria Civile, Ambientale, Aerospaziale, dei Materiali</t>
  </si>
  <si>
    <t>Innovazione Industriale e Digitale (DIID)</t>
  </si>
  <si>
    <t>Matematica e Informatica</t>
  </si>
  <si>
    <t>Scienze Agrarie e Forestali</t>
  </si>
  <si>
    <t>Scienze della Terra e del Mare</t>
  </si>
  <si>
    <t>Scienze e Tecnologie Biologiche Chimiche e Farmaceutiche</t>
  </si>
  <si>
    <t>Scienze Economiche, Aziendali e Statistiche</t>
  </si>
  <si>
    <t xml:space="preserve">Scienze per la Promozione della Salute e Materno Infantile </t>
  </si>
  <si>
    <t>Scienze Politiche e delle relazioni internazionali</t>
  </si>
  <si>
    <t>Scienze Psicologiche, Pedagogiche e della Formazione</t>
  </si>
  <si>
    <t>Scienze Umanistiche</t>
  </si>
  <si>
    <t>Totali ATENEO</t>
  </si>
  <si>
    <t>Tab 4.1.1 b - Personale docente - AREA A - AREA DELLE SCIENZE SPERIMENTALI - 41 ssd - 5 aree CUN (01, 02, 03, 04, 09)</t>
  </si>
  <si>
    <t>PO</t>
  </si>
  <si>
    <t>PA</t>
  </si>
  <si>
    <t>RU</t>
  </si>
  <si>
    <t>TOTALI</t>
  </si>
  <si>
    <t>SSD</t>
  </si>
  <si>
    <t>Settore CHIM/01 - Chimica Analitica</t>
  </si>
  <si>
    <t>Settore CHIM/02 - Chimica Fisica</t>
  </si>
  <si>
    <t>Settore CHIM/03 - Chimica Generale E Inorganica</t>
  </si>
  <si>
    <t>Settore CHIM/06 - Chimica Organica</t>
  </si>
  <si>
    <t>Settore CHIM/07 - Fondamenti Chimici Delle Tecnologie</t>
  </si>
  <si>
    <t>Settore CHIM/08 - Chimica Farmaceutica</t>
  </si>
  <si>
    <t>Settore CHIM/09 - Farmaceutico Tecnologico Applicativo</t>
  </si>
  <si>
    <t>Settore CHIM/10 - Chimica Degli Alimenti</t>
  </si>
  <si>
    <t>Settore CHIM/12 - Chimica Dell'Ambiente E Dei Beni Culturali</t>
  </si>
  <si>
    <t>Settore FIS/01 - Fisica Sperimentale</t>
  </si>
  <si>
    <t>Settore FIS/02 - Fisica Teorica, Modelli E Metodi Matematici</t>
  </si>
  <si>
    <t>Settore FIS/03 - Fisica Della Materia</t>
  </si>
  <si>
    <t>Settore FIS/04 - Fisica Nucleare E Subnucleare</t>
  </si>
  <si>
    <t>Settore FIS/05 - Astronomia E Astrofisica</t>
  </si>
  <si>
    <t>Settore FIS/07 -  Fisica Applicata(Beni Culturali, Ambientali, Biol.e Medicin)</t>
  </si>
  <si>
    <t>Settore FIS/08 - Didattica E Storia Della Fisica</t>
  </si>
  <si>
    <t>Settore GEO/01 - Paleontologia E Paleoecologia</t>
  </si>
  <si>
    <t>Settore GEO/02 - Geologia Stratigrafica E Sedimentologica</t>
  </si>
  <si>
    <t>Settore GEO/03 - Geologia Strutturale</t>
  </si>
  <si>
    <t>Settore GEO/04 - Geografia Fisica E Geomorfologia</t>
  </si>
  <si>
    <t>Settore GEO/05 - Geologia Applicata</t>
  </si>
  <si>
    <t>Settore GEO/06 - Mineralogia</t>
  </si>
  <si>
    <t>Settore GEO/07 - Petrologia E Petrografia</t>
  </si>
  <si>
    <t>Settore GEO/08 - Geochimica E Vulcanologia</t>
  </si>
  <si>
    <t>Settore GEO/09 -Georis. Miner.e Appl.Mineral.-Petrogr. per l'Ambi.ed i B.Cult.</t>
  </si>
  <si>
    <t>Settore GEO/11 - Geofisica Applicata</t>
  </si>
  <si>
    <t>Settore INF/01 - Informatica</t>
  </si>
  <si>
    <t>Settore ING-IND/03 - Meccanica Del Volo</t>
  </si>
  <si>
    <t>Settore ING-IND/04 - Costruzioni E Strutture Aerospaziali</t>
  </si>
  <si>
    <t>Settore ING-IND/06 - Fluidodinamica</t>
  </si>
  <si>
    <t>Settore ING-IND/07 - Propulsione Aerospaziale</t>
  </si>
  <si>
    <t>Settore ING-IND/08 - Macchine A Fluido</t>
  </si>
  <si>
    <t>Settore ING-IND/10 - Fisica Tecnica Industriale</t>
  </si>
  <si>
    <t>Settore ING-IND/11 - Fisica Tecnica Ambientale</t>
  </si>
  <si>
    <t>Settore ING-IND/12 - Misure Meccaniche E Termiche</t>
  </si>
  <si>
    <t>Settore ING-IND/13 - Meccanica Applicata Alle Macchine</t>
  </si>
  <si>
    <t>Settore ING-IND/14 - Progettazione Meccanica E Costruzione Di Macchine</t>
  </si>
  <si>
    <t>Settore ING-IND/15 - Disegno E Metodi Dell'Ingegneria Industriale</t>
  </si>
  <si>
    <t>Settore ING-IND/16 - Tecnologie E Sistemi Di Lavorazione</t>
  </si>
  <si>
    <t>Settore ING-IND/17 - Impianti Industriali Meccanici</t>
  </si>
  <si>
    <t>Settore ING-IND/19 - Impianti Nucleari</t>
  </si>
  <si>
    <t>Settore ING-IND/20 - Misure E Strumentazione Nucleari</t>
  </si>
  <si>
    <t>Settore ING-IND/22 - Scienza E Tecnologia Dei Materiali</t>
  </si>
  <si>
    <t>Settore ING-IND/23 - Chimica Fisica Applicata</t>
  </si>
  <si>
    <t>Settore ING-IND/24 - Principi Di Ingegneria Chimica</t>
  </si>
  <si>
    <t>Settore ING-IND/25 - Impianti Chimici</t>
  </si>
  <si>
    <t>Settore ING-IND/26 - Teoria Dello Sviluppo Dei Processi Chimici</t>
  </si>
  <si>
    <t>Settore ING-IND/27 - Chimica Industriale E Tecnologica</t>
  </si>
  <si>
    <t>Settore ING-IND/31 - Elettrotecnica</t>
  </si>
  <si>
    <t>Settore ING-IND/32 - Convertitori, Macchine E Azionamenti Elettrici</t>
  </si>
  <si>
    <t>Settore ING-IND/33 - Sistemi Elettrici Per L'Energia</t>
  </si>
  <si>
    <t>Settore ING-IND/35 - Ingegneria Economico-Gestionale</t>
  </si>
  <si>
    <t>Settore ING-INF/01 - Elettronica</t>
  </si>
  <si>
    <t>Settore ING-INF/02 - Campi Elettromagnetici</t>
  </si>
  <si>
    <t>Settore ING-INF/03 - Telecomunicazioni</t>
  </si>
  <si>
    <t>Settore ING-INF/04 - Automatica</t>
  </si>
  <si>
    <t>Settore ING-INF/05 - Sistemi Di Elaborazione Delle Informazioni</t>
  </si>
  <si>
    <t>Settore ING-INF/07 - Misure Elettriche E Elettroniche</t>
  </si>
  <si>
    <t>Settore MAT/01 - Logica Matematica</t>
  </si>
  <si>
    <t>Settore MAT/02 - Algebra</t>
  </si>
  <si>
    <t>Settore MAT/03 - Geometria</t>
  </si>
  <si>
    <t>Settore MAT/04 - Matematiche Complementari</t>
  </si>
  <si>
    <t>Settore MAT/05 - Analisi Matematica</t>
  </si>
  <si>
    <t>Settore MAT/06 - Probabilita' E Statistica Matematica</t>
  </si>
  <si>
    <t>Settore MAT/07 - Fisica Matematica</t>
  </si>
  <si>
    <t>Settore MAT/08 - Analisi Numerica</t>
  </si>
  <si>
    <t>Settore MAT/09 - Ricerca Operativa</t>
  </si>
  <si>
    <t>Total Result</t>
  </si>
  <si>
    <t>Tab 4.1.1 c  - Personale docente - AREA: B - AREA DELLE SCIENZE BIOMEDICHE E MEDICHE - 60 ssd - 3 aree CUN (05, 06, 07)</t>
  </si>
  <si>
    <t>N.D.</t>
  </si>
  <si>
    <t>Settore AGR/01 - Economia Ed Estimo Rurale</t>
  </si>
  <si>
    <t>Settore AGR/02 - Agronomia E Coltivazioni Erbacee</t>
  </si>
  <si>
    <t>Settore AGR/03 - Arboricoltura Generale E Coltivazioni Arboree</t>
  </si>
  <si>
    <t>Settore AGR/04 - Orticoltura E Floricoltura</t>
  </si>
  <si>
    <t>Settore AGR/05 - Assestamento Forestale E Selvicoltura</t>
  </si>
  <si>
    <t>Settore AGR/07 - Genetica Agraria</t>
  </si>
  <si>
    <t>Settore AGR/08 - Idraulica Agraria E Sistemazioni Idraulico-Forestali</t>
  </si>
  <si>
    <t>Settore AGR/09 - Meccanica Agraria</t>
  </si>
  <si>
    <t>Settore AGR/11 - Entomologia Generale E Applicata</t>
  </si>
  <si>
    <t>Settore AGR/12 - Patologia Vegetale</t>
  </si>
  <si>
    <t>Settore AGR/13 - Chimica Agraria</t>
  </si>
  <si>
    <t>Settore AGR/14 - Pedologia</t>
  </si>
  <si>
    <t>Settore AGR/15 - Scienze E Tecnologie Alimentari</t>
  </si>
  <si>
    <t>Settore AGR/16 - Microbiologia Agraria</t>
  </si>
  <si>
    <t>Settore AGR/17 - Zootecnica Generale E Miglioramento Genetico</t>
  </si>
  <si>
    <t>Settore AGR/18 - Nutrizione E Alimentazione Animale</t>
  </si>
  <si>
    <t>Settore AGR/19 - Zootecnica Speciale</t>
  </si>
  <si>
    <t>Settore BIO/01 - Botanica Generale</t>
  </si>
  <si>
    <t>Settore BIO/02 - Botanica Sistematica</t>
  </si>
  <si>
    <t>Settore BIO/03 - Botanica Ambientale E Applicata</t>
  </si>
  <si>
    <t>Settore BIO/04 - Fisiologia Vegetale</t>
  </si>
  <si>
    <t>Settore BIO/05 - Zoologia</t>
  </si>
  <si>
    <t>Settore BIO/06 - Anatomia Comparata E Citologia</t>
  </si>
  <si>
    <t>Settore BIO/07 - Ecologia</t>
  </si>
  <si>
    <t>Settore BIO/08 - Antropologia</t>
  </si>
  <si>
    <t>Settore BIO/09 - Fisiologia</t>
  </si>
  <si>
    <t>Settore BIO/10 - Biochimica</t>
  </si>
  <si>
    <t>Settore BIO/11 - Biologia Molecolare</t>
  </si>
  <si>
    <t>Settore BIO/12 - Biochimica Clinica E Biologia Molecolare Clinica</t>
  </si>
  <si>
    <t>Settore BIO/13 - Biologia Applicata</t>
  </si>
  <si>
    <t>Settore BIO/14 - Farmacologia</t>
  </si>
  <si>
    <t>Settore BIO/15 - Biologia Farmaceutica</t>
  </si>
  <si>
    <t>Settore BIO/16 - Anatomia Umana</t>
  </si>
  <si>
    <t>Settore BIO/17 - Istologia</t>
  </si>
  <si>
    <t>Settore BIO/18 - Genetica</t>
  </si>
  <si>
    <t>Settore BIO/19 - Microbiologia Generale</t>
  </si>
  <si>
    <t>Settore MED/01 - Statistica Medica</t>
  </si>
  <si>
    <t>Settore MED/02 - Storia Della Medicina</t>
  </si>
  <si>
    <t>Settore MED/03 - Genetica Medica</t>
  </si>
  <si>
    <t>Settore MED/04 - Patologia Generale</t>
  </si>
  <si>
    <t>Settore MED/05 - Patologia Clinica</t>
  </si>
  <si>
    <t>Settore MED/06 - Oncologia Medica</t>
  </si>
  <si>
    <t>Settore MED/07 - Microbiologia E Microbiologia Clinica</t>
  </si>
  <si>
    <t>Settore MED/08 - Anatomia Patologica</t>
  </si>
  <si>
    <t>Settore MED/09 - Medicina Interna</t>
  </si>
  <si>
    <t>Settore MED/10 - Malattie Dell'Apparato Respiratorio</t>
  </si>
  <si>
    <t>Settore MED/11 - Malattie Dell'Apparato Cardiovascolare</t>
  </si>
  <si>
    <t>Settore MED/12 - Gastroenterologia</t>
  </si>
  <si>
    <t>Settore MED/13 - Endocrinologia</t>
  </si>
  <si>
    <t>Settore MED/14 - Nefrologia</t>
  </si>
  <si>
    <t>Settore MED/15 - Malattie Del Sangue</t>
  </si>
  <si>
    <t>Settore MED/16 - Reumatologia</t>
  </si>
  <si>
    <t>Settore MED/17 - Malattie Infettive</t>
  </si>
  <si>
    <t>Settore MED/18 - Chirurgia Generale</t>
  </si>
  <si>
    <t>Settore MED/19 - Chirurgia Plastica</t>
  </si>
  <si>
    <t>Settore MED/20 - Chirurgia Pediatrica E Infantile</t>
  </si>
  <si>
    <t>Settore MED/21 - Chirurgia Toracica</t>
  </si>
  <si>
    <t>Settore MED/22 - Chirurgia Vascolare</t>
  </si>
  <si>
    <t>Settore MED/23 - Chirurgia Cardiaca</t>
  </si>
  <si>
    <t>Settore MED/24 - Urologia</t>
  </si>
  <si>
    <t>Settore MED/25 - Psichiatria</t>
  </si>
  <si>
    <t>Settore MED/26 - Neurologia</t>
  </si>
  <si>
    <t>Settore MED/27 - Neurochirurgia</t>
  </si>
  <si>
    <t>Settore MED/28 - Malattie Odontostomatologiche</t>
  </si>
  <si>
    <t>Settore MED/29 - Chirurgia Maxillofacciale</t>
  </si>
  <si>
    <t>Settore MED/30 - Malattie Apparato Visivo</t>
  </si>
  <si>
    <t>Settore MED/31 - Otorinolaringoiatria</t>
  </si>
  <si>
    <t>Settore MED/32 - Audiologia</t>
  </si>
  <si>
    <t>Settore MED/33 - Malattie Apparato Locomotore</t>
  </si>
  <si>
    <t>Settore MED/34 - Medicina Fisica E Riabilitativa</t>
  </si>
  <si>
    <t>Settore MED/35 - Malattie Cutanee E Veneree</t>
  </si>
  <si>
    <t>Settore MED/36 - Diagnostica Per Immagini E Radioterapia</t>
  </si>
  <si>
    <t>Settore MED/38 - Pediatria Generale E Specialistica</t>
  </si>
  <si>
    <t>Settore MED/39 - Neuropsichiatria Infantile</t>
  </si>
  <si>
    <t>Settore MED/40 - Ginecologia E Ostetricia</t>
  </si>
  <si>
    <t>Settore MED/41 - Anestesiologia</t>
  </si>
  <si>
    <t>Settore MED/42 - Igiene Generale E Applicata</t>
  </si>
  <si>
    <t>Settore MED/43 - Medicina Legale</t>
  </si>
  <si>
    <t>Settore MED/44 - Medicina Del Lavoro</t>
  </si>
  <si>
    <t>Settore MED/45 - Scienze Infermieristiche Generali, Cliniche E Pediatriche</t>
  </si>
  <si>
    <t>Settore MED/46 - Scienze Tecniche Di Medicina Di Laboratorio</t>
  </si>
  <si>
    <t>Settore MED/48 -Scienze Infermierist. e Tecn. Neuro-Psichiatriche e Riabilitat.</t>
  </si>
  <si>
    <t>Settore MED/49 - Scienze Tecniche Dietetiche Applicate</t>
  </si>
  <si>
    <t>Settore MED/50 - Scienze Tecniche Mediche Applicate</t>
  </si>
  <si>
    <t>Settore VET/01 - Anatomia Degli Animali Domestici</t>
  </si>
  <si>
    <t>Tab 4.1.1 d  - Personale docente - AREA: C - AREA DELLE LETTERE, DELLA STORIA, DELLA FILOSOFIA e DELLE ARTI - 57 ssd - 3 aree CUN (08, 10, 11)</t>
  </si>
  <si>
    <t>Settore ICAR/01 - Idraulica</t>
  </si>
  <si>
    <t>Settore ICAR/02 - Costruzioni Idrauliche E Marittime E Idrologia</t>
  </si>
  <si>
    <t>Settore ICAR/03 - Ingegneria Sanitaria-Ambientale</t>
  </si>
  <si>
    <t>Settore ICAR/04 - Strade, Ferrovie Ed Aeroporti</t>
  </si>
  <si>
    <t>Settore ICAR/05 - Trasporti</t>
  </si>
  <si>
    <t>Settore ICAR/06 - Topografia E Cartografia</t>
  </si>
  <si>
    <t>Settore ICAR/07 - Geotecnica</t>
  </si>
  <si>
    <t>Settore ICAR/08 - Scienza Delle Costruzioni</t>
  </si>
  <si>
    <t>Settore ICAR/09 - Tecnica Delle Costruzioni</t>
  </si>
  <si>
    <t>Settore ICAR/10 - Architettura Tecnica</t>
  </si>
  <si>
    <t>Settore ICAR/11 - Produzione Edilizia</t>
  </si>
  <si>
    <t>Settore ICAR/12 - Tecnologia Dell'Architettura</t>
  </si>
  <si>
    <t>Settore ICAR/13 - Disegno Industriale</t>
  </si>
  <si>
    <t>Settore ICAR/14 - Composizione Architettonica E Urbana</t>
  </si>
  <si>
    <t>Settore ICAR/15 - Architettura Del Paesaggio</t>
  </si>
  <si>
    <t>Settore ICAR/16 - Architettura Degli Interni E Allestimento</t>
  </si>
  <si>
    <t>Settore ICAR/17 - Disegno</t>
  </si>
  <si>
    <t>Settore ICAR/18 - Storia Dell'Architettura</t>
  </si>
  <si>
    <t>Settore ICAR/19 - Restauro</t>
  </si>
  <si>
    <t>Settore ICAR/21 - Urbanistica</t>
  </si>
  <si>
    <t>Settore ICAR/22 - Estimo</t>
  </si>
  <si>
    <t>Settore L-ANT/02 - Storia Greca</t>
  </si>
  <si>
    <t>Settore L-ANT/03 - Storia Romana</t>
  </si>
  <si>
    <t>Settore L-ANT/07 - Archeologia Classica</t>
  </si>
  <si>
    <t>Settore L-ANT/08 - Archeologia Cristiana E Medievale</t>
  </si>
  <si>
    <t>Settore L-ANT/09 - Topografia Antica</t>
  </si>
  <si>
    <t>Settore L-ART/02 - Storia Dell'Arte Moderna</t>
  </si>
  <si>
    <t>Settore L-ART/03 - Storia Dell'Arte Contemporanea</t>
  </si>
  <si>
    <t>Settore L-ART/04 - Museologia E Critica Artistica E Del Restauro</t>
  </si>
  <si>
    <t>Settore L-ART/05 - Discipline Dello Spettacolo</t>
  </si>
  <si>
    <t>Settore L-ART/06 - Cinema, Fotografia E Televisione</t>
  </si>
  <si>
    <t>Settore L-ART/07 - Musicologia E Storia Della Musica</t>
  </si>
  <si>
    <t>Settore L-ART/08 - Etnomusicologia</t>
  </si>
  <si>
    <t>Settore L-FIL-LET/02 - Lingua E Letteratura Greca</t>
  </si>
  <si>
    <t>Settore L-FIL-LET/04 - Lingua E Letteratura Latina</t>
  </si>
  <si>
    <t>Settore L-FIL-LET/05 - Filologia Classica</t>
  </si>
  <si>
    <t>Settore L-FIL-LET/07 - Civilta' Bizantina</t>
  </si>
  <si>
    <t>Settore L-FIL-LET/08 - Letteratura Latina Medievale E Umanistica</t>
  </si>
  <si>
    <t>Settore L-FIL-LET/09 - Filologia E Linguistica Romanza</t>
  </si>
  <si>
    <t>Settore L-FIL-LET/10 - Letteratura Italiana</t>
  </si>
  <si>
    <t>Settore L-FIL-LET/11 - Letteratura Italiana Contemporanea</t>
  </si>
  <si>
    <t>Settore L-FIL-LET/12 - Linguistica Italiana</t>
  </si>
  <si>
    <t>Settore L-FIL-LET/14 - Critica Letteraria E Letterature Comparate</t>
  </si>
  <si>
    <t>Settore L-FIL-LET/15 - Filologia Germanica</t>
  </si>
  <si>
    <t>Settore L-LIN/01 - Glottologia E Linguistica</t>
  </si>
  <si>
    <t>Settore L-LIN/03 - Letteratura Francese</t>
  </si>
  <si>
    <t>Settore L-LIN/04 - Lingua E Traduzione - Lingua Francese</t>
  </si>
  <si>
    <t>Settore L-LIN/05 - Letteratura Spagnola</t>
  </si>
  <si>
    <t>Settore L-LIN/06 - Lingua E Letterature Ispano-Americane</t>
  </si>
  <si>
    <t>Settore L-LIN/07 - Lingua E Traduzione - Lingua Spagnola</t>
  </si>
  <si>
    <t>Settore L-LIN/10 - Letteratura Inglese</t>
  </si>
  <si>
    <t>Settore L-LIN/11 - Lingue E Letterature Anglo-Americane</t>
  </si>
  <si>
    <t>Settore L-LIN/12 - Lingua E Traduzione - Lingua Inglese</t>
  </si>
  <si>
    <t>Settore L-LIN/13 - Letteratura Tedesca</t>
  </si>
  <si>
    <t>Settore L-LIN/14 - Lingua E Traduzione - Lingua Tedesca</t>
  </si>
  <si>
    <t>Settore L-LIN/18 - Lingua E Letteratura Albanese</t>
  </si>
  <si>
    <t>Settore L-LIN/20 - Lingua E Letteratura Neogreca</t>
  </si>
  <si>
    <t>Settore L-LIN/21 - Slavistica</t>
  </si>
  <si>
    <t>Settore L-OR/06 - Archeologia Fenicio-Punica</t>
  </si>
  <si>
    <t>Settore L-OR/10 - Storia Dei Paesi Islamici</t>
  </si>
  <si>
    <t>Settore L-OR/12 - Lingua E Letteratura Araba</t>
  </si>
  <si>
    <t>Settore L-OR/21 - Lingue E Letterature Della Cina E Dell'Asia Sud-Orientale</t>
  </si>
  <si>
    <t>Settore M-DEA/01 - Discipline Demoetnoantropologiche</t>
  </si>
  <si>
    <t>Settore M-EDF/01 - Metodi E Didattiche Delle Attivita' Motorie</t>
  </si>
  <si>
    <t>Settore M-EDF/02 - Metodi E Didattiche Delle Attivita' Sportive</t>
  </si>
  <si>
    <t>Settore M-FIL/01 - Filosofia Teoretica</t>
  </si>
  <si>
    <t>Settore M-FIL/02 - Logica E Filosofia Della Scienza</t>
  </si>
  <si>
    <t>Settore M-FIL/03 - Filosofia Morale</t>
  </si>
  <si>
    <t>Settore M-FIL/04 - Estetica</t>
  </si>
  <si>
    <t>Settore M-FIL/05 - Filosofia E Teoria Dei Linguaggi</t>
  </si>
  <si>
    <t>Settore M-FIL/06 - Storia Della Filosofia</t>
  </si>
  <si>
    <t>Settore M-FIL/07 - Storia Della Filosofia Antica</t>
  </si>
  <si>
    <t>Settore M-FIL/08 - Storia Della Filosofia Medievale</t>
  </si>
  <si>
    <t>Settore M-GGR/01 - Geografia</t>
  </si>
  <si>
    <t>Settore M-PED/01 - Pedagogia Generale E Sociale</t>
  </si>
  <si>
    <t>Settore M-PED/02 - Storia Della Pedagogia</t>
  </si>
  <si>
    <t>Settore M-PED/03 - Didattica E Pedagogia Speciale</t>
  </si>
  <si>
    <t>Settore M-PED/04 - Pedagogia Sperimentale</t>
  </si>
  <si>
    <t>Settore M-PSI/01 - Psicologia Generale</t>
  </si>
  <si>
    <t>Settore M-PSI/02 - Psicobiologia E Psicologia Fisiologica</t>
  </si>
  <si>
    <t>Settore M-PSI/03 - Psicometria</t>
  </si>
  <si>
    <t>Settore M-PSI/04 - Psicologia Dello Sviluppo E Psicologia Dell'Educazione</t>
  </si>
  <si>
    <t>Settore M-PSI/05 - Psicologia Sociale</t>
  </si>
  <si>
    <t>Settore M-PSI/06 - Psicologia Del Lavoro E Delle Organizzazioni</t>
  </si>
  <si>
    <t>Settore M-PSI/07 - Psicologia Dinamica</t>
  </si>
  <si>
    <t>Settore M-PSI/08 - Psicologia Clinica</t>
  </si>
  <si>
    <t>Settore M-STO/01 - Storia Medievale</t>
  </si>
  <si>
    <t>Settore M-STO/02 - Storia Moderna</t>
  </si>
  <si>
    <t>Settore M-STO/04 - Storia Contemporanea</t>
  </si>
  <si>
    <t>Tab 4.1.1 e  - Personale docente - AREA: D - AREA DELL'ECONOMIA, DELLA GIURISPRUDENZA E DELLE SCIENZE SOCIALI - 9 ssd - 3 aree CUN (12, 13, 14)</t>
  </si>
  <si>
    <t>Settore IUS/01 - Diritto Privato</t>
  </si>
  <si>
    <t>Settore IUS/02 - Diritto Privato Comparato</t>
  </si>
  <si>
    <t>Settore IUS/04 - Diritto Commerciale</t>
  </si>
  <si>
    <t>Settore IUS/06 - Diritto Della Navigazione</t>
  </si>
  <si>
    <t>Settore IUS/07 - Diritto Del Lavoro</t>
  </si>
  <si>
    <t>Settore IUS/08 - Diritto Costituzionale</t>
  </si>
  <si>
    <t>Settore IUS/09 - Istituzioni Di Diritto Pubblico</t>
  </si>
  <si>
    <t>Settore IUS/10 - Diritto Amministrativo</t>
  </si>
  <si>
    <t>Settore IUS/11 - Diritto Canonico E Diritto Ecclesiastico</t>
  </si>
  <si>
    <t>Settore IUS/12 - Diritto Tributario</t>
  </si>
  <si>
    <t>Settore IUS/13 - Diritto Internazionale</t>
  </si>
  <si>
    <t>Settore IUS/14 - Diritto Dell'Unione Europea</t>
  </si>
  <si>
    <t>Settore IUS/15 - Diritto Processuale Civile</t>
  </si>
  <si>
    <t>Settore IUS/16 - Diritto Processuale Penale</t>
  </si>
  <si>
    <t>Settore IUS/17 - Diritto Penale</t>
  </si>
  <si>
    <t>Settore IUS/18 - Diritto Romano E Diritti Dell'Antichita'</t>
  </si>
  <si>
    <t>Settore IUS/19 - Storia Del Diritto Medievale E Moderno</t>
  </si>
  <si>
    <t>Settore IUS/20 - Filosofia Del Diritto</t>
  </si>
  <si>
    <t>Settore IUS/21 - Diritto Pubblico Comparato</t>
  </si>
  <si>
    <t>Settore SECS-P/01 - Economia Politica</t>
  </si>
  <si>
    <t>Settore SECS-P/02 Politica Economica</t>
  </si>
  <si>
    <t>Settore SECS-P/03 - Scienza Delle Finanze</t>
  </si>
  <si>
    <t>Settore SECS-P/04 - Storia Del Pensiero Economico</t>
  </si>
  <si>
    <t>Settore SECS-P/05 - Econometria</t>
  </si>
  <si>
    <t>Settore SECS-P/06 - Economia Applicata</t>
  </si>
  <si>
    <t>Settore SECS-P/07 - Economia Aziendale</t>
  </si>
  <si>
    <t>Settore SECS-P/08 - Economia E Gestione Delle Imprese</t>
  </si>
  <si>
    <t>Settore SECS-P/10 - Organizzazione Aziendale</t>
  </si>
  <si>
    <t>Settore SECS-P/11 - Economia Degli Intermediari Finanziari</t>
  </si>
  <si>
    <t>Settore SECS-P/12 - Storia Economica</t>
  </si>
  <si>
    <t>Settore SECS-S/01 - Statistica</t>
  </si>
  <si>
    <t>Settore SECS-S/02 - Statistica Per La Ricerca Sperimentale E Tecnologica</t>
  </si>
  <si>
    <t>Settore SECS-S/03 - Statistica Economica</t>
  </si>
  <si>
    <t>Settore SECS-S/05 - Statistica Sociale</t>
  </si>
  <si>
    <t>Settore SECS-S/06 -Metodi Mat. dell'Economia e d. Scienze Attuariali e Finanz.</t>
  </si>
  <si>
    <t>Settore SPS/01 - Filosofia Politica</t>
  </si>
  <si>
    <t>Settore SPS/02 - Storia Delle Dottrine Politiche</t>
  </si>
  <si>
    <t>Settore SPS/03 - Storia Delle Istituzioni Politiche</t>
  </si>
  <si>
    <t>Settore SPS/04 - Scienza Politica</t>
  </si>
  <si>
    <t>Settore SPS/06 - Storia Delle Relazioni Internazionali</t>
  </si>
  <si>
    <t>Settore SPS/07 - Sociologia Generale</t>
  </si>
  <si>
    <t>Settore SPS/08 - Sociologia Dei Processi Culturali E Comunicativi</t>
  </si>
  <si>
    <t>Settore SPS/09 - Sociologia Dei Processi Economici E Del Lavoro</t>
  </si>
  <si>
    <t>Settore SPS/10 - Sociologia Dell'Ambiente E Del Territorio</t>
  </si>
  <si>
    <t>Settore SPS/11 - Sociologia Dei Fenomeni Politici</t>
  </si>
  <si>
    <t>Settore SPS/12 - Sociologia Giuridica, Della Devianza E Mutamento Sociale</t>
  </si>
  <si>
    <t>Fonte: CINECA</t>
  </si>
  <si>
    <t>01 - Articolo su rivista</t>
  </si>
  <si>
    <t>01b - Traduzione su rivista</t>
  </si>
  <si>
    <t>02 - Articolo su libro</t>
  </si>
  <si>
    <t>02b - Traduzione in libro</t>
  </si>
  <si>
    <t>03 - Monografia</t>
  </si>
  <si>
    <t>03b - Edizione critica - fonti inedite</t>
  </si>
  <si>
    <t>03c - Traduzione di libro</t>
  </si>
  <si>
    <t>04 - Proceedings</t>
  </si>
  <si>
    <t>05 - Curatele</t>
  </si>
  <si>
    <t>06 - Brevetti</t>
  </si>
  <si>
    <t>07 - Tesi di dottorato pre 2013</t>
  </si>
  <si>
    <t>99 - Altro</t>
  </si>
  <si>
    <t>Tesi di dottorato</t>
  </si>
  <si>
    <t>Totale complessivo</t>
  </si>
  <si>
    <t>Tab 4.1.3a Incassi e pagamenti per attività di ricerca - Esercizio 2015</t>
  </si>
  <si>
    <t>C.1 - Entrate</t>
  </si>
  <si>
    <t>C.1.1</t>
  </si>
  <si>
    <t>C.2 - Uscite</t>
  </si>
  <si>
    <t>Dipartimenti</t>
  </si>
  <si>
    <t>Da UE</t>
  </si>
  <si>
    <t>Da altre istituzioni pubbliche estere*</t>
  </si>
  <si>
    <t>Da MIUR**</t>
  </si>
  <si>
    <t>Da altre amm.ni pubbliche italiane (centrali e locali)</t>
  </si>
  <si>
    <t>Enti pubblici di ricerca italiani</t>
  </si>
  <si>
    <t>Imprese italiane</t>
  </si>
  <si>
    <t>Soggetti privati italiani non profit</t>
  </si>
  <si>
    <t>Soggetti privati esteri (imprese e istituzioni non profit)</t>
  </si>
  <si>
    <t>Da Ateneo***</t>
  </si>
  <si>
    <t>Altre entrate</t>
  </si>
  <si>
    <t>Totale entrate (al netto partite di giro)</t>
  </si>
  <si>
    <t>Totale entrate per attività in conto terzi</t>
  </si>
  <si>
    <t>Totale spese correnti</t>
  </si>
  <si>
    <t>Totale spese in conto capitale</t>
  </si>
  <si>
    <t>Totale spese (al netto partite di giro)</t>
  </si>
  <si>
    <t> Architettura (DARCH)</t>
  </si>
  <si>
    <t> Biomedicina Sperimentale e Neuroscienze Cliniche (BioNeC)</t>
  </si>
  <si>
    <t> Biomedico di Medicina Interna e Specialistica (DIBIMIS)</t>
  </si>
  <si>
    <t> Biopatologia e Biotecnologie Mediche ( Di.Bi.Med)</t>
  </si>
  <si>
    <t> Culture e società</t>
  </si>
  <si>
    <t> Dipartimento di Giurisprudenza</t>
  </si>
  <si>
    <t> Discipline Chirurgiche, Oncologiche e Stomatologiche (Di.Chir.On.S.)</t>
  </si>
  <si>
    <t> Energia, Ingegneria dell'Informazione e Modelli Matematici (DEIM)</t>
  </si>
  <si>
    <t> Fisica e Chimica (DIFC)</t>
  </si>
  <si>
    <t> Ingegneria Chimica, Gestionale, Informatica, Meccanica</t>
  </si>
  <si>
    <t> Ingegneria Civile, Ambientale, Aerospaziale, dei Materiali (DICAM)</t>
  </si>
  <si>
    <t> Matematica e Informatica</t>
  </si>
  <si>
    <t> Scienze Agrarie e Forestali</t>
  </si>
  <si>
    <t> Scienze Economiche, Aziendali e Statistiche (SEAS)</t>
  </si>
  <si>
    <t> Scienze Politiche e delle Relazioni Internazionali</t>
  </si>
  <si>
    <t> Scienze Umanistiche</t>
  </si>
  <si>
    <t> Scienze della Terra e del Mare (DISTEM)</t>
  </si>
  <si>
    <t> Scienze e Tecnologie Biologiche, Chimiche e Farmaceutiche</t>
  </si>
  <si>
    <t> Scienze per la Promozione della Salute e Materno Infantile</t>
  </si>
  <si>
    <t> Scienze psicologiche, pedagogiche e della formazione</t>
  </si>
  <si>
    <t> Scienze Giuridiche, della Società e dello Sport (cessato il 10/12/2015)</t>
  </si>
  <si>
    <t> Studi Europei e dell'Integrazione Internazionale. Diritti, Economia, Management, Storia, Lingue e Culture (D.E.M.S.) (cessato il 08/05/2015)</t>
  </si>
  <si>
    <t> Totale Dipartimenti</t>
  </si>
  <si>
    <t>Centri</t>
  </si>
  <si>
    <t> C. I. di ricerche sulla Interazione Tecnologia Ambiente (C.I.R.I.T.A) (PALERMO)</t>
  </si>
  <si>
    <t> C.I. di Ricerca in Ingegneria dell'Automazione e dei Sistemi (C.I.R.I.A.S.) (PALERMO)</t>
  </si>
  <si>
    <t> C.I. di Ricerche sui Centri Storici (C.I.R.C.E.S)</t>
  </si>
  <si>
    <t> C.I. di Ricerche sull'Interazione Tecnologica Ambientale (C.I.R.I.T.A.) (PALERMO)</t>
  </si>
  <si>
    <t> C.I. di Ricerche sulla Programmazione Informatica dell'Economia e delle Tecnol. (C.I.R.P.I.E.T) (PALERMO)</t>
  </si>
  <si>
    <t> C.I. di Studi Europei e Comparatistici "G. Martino" (C.I.S.E.COM.) (PALERMO)</t>
  </si>
  <si>
    <t> C.I. di Tecnologie della Conoscenza(C.I.T.C) (PALERMO)</t>
  </si>
  <si>
    <t> Centro Interdipartimentale di Ricerca per l'Efficacia e l'Appropriatezza in Medicina (C.R.E.A.M.) (PALERMO)</t>
  </si>
  <si>
    <t> Centro Interdipartimentale e Laboratorio per lo sviluppo regionale e locale della Sicilia (SILAB) (PALERMO)</t>
  </si>
  <si>
    <t> Centro Servizi Generali Facoltà di Agraria (PALERMO)</t>
  </si>
  <si>
    <t> Centro Servizi Generali Facoltà di Architettura (PALERMO)</t>
  </si>
  <si>
    <t> Centro Servizi Generali Facoltà di Economia (PALERMO)</t>
  </si>
  <si>
    <t> Centro Servizi Generali Facoltà di Farmacia (PALERMO)</t>
  </si>
  <si>
    <t> Centro Servizi Generali Facoltà di Giurisprudenza (PALERMO)</t>
  </si>
  <si>
    <t> Centro Servizi Generali Facoltà di Ingegneria (PALERMO)</t>
  </si>
  <si>
    <t> Centro Servizi Generali Facoltà di Lettere e Filosofia (PALERMO)</t>
  </si>
  <si>
    <t> Centro Servizi Generali Facoltà di Medicina e Chirurgia (PALERMO)</t>
  </si>
  <si>
    <t> Centro Servizi Generali Facoltà di Scienze MM.FF.NN. (PALERMO)</t>
  </si>
  <si>
    <t> Centro Servizi Generali Facoltà di Scienze Motorie (PALERMO)</t>
  </si>
  <si>
    <t> Centro Servizi Generali Facoltà di Scienze Politiche (PALERMO)</t>
  </si>
  <si>
    <t> Centro Servizi Generali Facoltà di Scienze della Formazione (PALERMO)</t>
  </si>
  <si>
    <t> Centro Universitario di Calcolo (C.U.C.) (PALERMO)</t>
  </si>
  <si>
    <t> Orto Botanico (PALERMO)</t>
  </si>
  <si>
    <t> Sistema dei Laboratori di Ateneo "UniNetLab" (PALERMO)</t>
  </si>
  <si>
    <t> Totale Centri</t>
  </si>
  <si>
    <t>DIPARTIMENTI + CENTRI</t>
  </si>
  <si>
    <t>Totale Ateneo</t>
  </si>
  <si>
    <t>Tab. 4.1.3 b - Entrate conto terzi ATENEO anni 2011-2012</t>
  </si>
  <si>
    <t xml:space="preserve">Struttura </t>
  </si>
  <si>
    <t>Attivita' commerciale (1310)</t>
  </si>
  <si>
    <t xml:space="preserve"> Entrate finalizzate da attivita' convenzionate </t>
  </si>
  <si>
    <t xml:space="preserve">Trasferimenti correnti da altri soggetti </t>
  </si>
  <si>
    <t>Trasferimenti per investimenti da altri soggetti</t>
  </si>
  <si>
    <r>
      <rPr>
        <sz val="11"/>
        <color rgb="FF000000"/>
        <rFont val="Calibri"/>
        <family val="2"/>
        <charset val="1"/>
      </rPr>
      <t xml:space="preserve"> Università degli Studi di PALERMO -</t>
    </r>
    <r>
      <rPr>
        <b/>
        <sz val="11"/>
        <color rgb="FF000000"/>
        <rFont val="Calibri"/>
        <family val="2"/>
        <charset val="1"/>
      </rPr>
      <t xml:space="preserve"> Anno 2011</t>
    </r>
  </si>
  <si>
    <r>
      <rPr>
        <sz val="11"/>
        <color rgb="FF000000"/>
        <rFont val="Calibri"/>
        <family val="2"/>
        <charset val="1"/>
      </rPr>
      <t xml:space="preserve"> Università degli Studi di PALERMO </t>
    </r>
    <r>
      <rPr>
        <b/>
        <sz val="11"/>
        <color rgb="FF000000"/>
        <rFont val="Calibri"/>
        <family val="2"/>
        <charset val="1"/>
      </rPr>
      <t>- Anno 2012</t>
    </r>
  </si>
  <si>
    <t>Tab. 4.1.3 c - Entrate conto terzi per dipartimento - Anno 2013</t>
  </si>
  <si>
    <t xml:space="preserve">Architettura (DARCH) </t>
  </si>
  <si>
    <t>Beni culturali - Studi culturali</t>
  </si>
  <si>
    <t>Biomedicina Sperimentale e Neuroscienze Cliniche (BioNeC)</t>
  </si>
  <si>
    <t>Biomedico di Medicina Interna e Specialistica (DIBIMIS)</t>
  </si>
  <si>
    <t>Biopatologia e Biotecnologie Mediche e Forensi ( DIBIMEF)</t>
  </si>
  <si>
    <t>Discipline Chirurgiche, Oncologiche e Stomatologiche (Di.Chir.On.S.)</t>
  </si>
  <si>
    <t>Energia, Ingegneria dell'Informazione e Modelli Matematici (DEIM)</t>
  </si>
  <si>
    <t>Fisica e Chimica (DIFC)</t>
  </si>
  <si>
    <t>Ingegneria Chimica, Gestionale, Informatica, Meccanica</t>
  </si>
  <si>
    <t>Ingegneria Civile, Ambientale, Aerospaziale, dei Materiali (DICAM)</t>
  </si>
  <si>
    <t>Psicologia</t>
  </si>
  <si>
    <t>Scienze Economiche, Aziendali e Statistiche (SEAS)</t>
  </si>
  <si>
    <t>Scienze Giuridiche, della Società e dello Sport</t>
  </si>
  <si>
    <t>Scienze della Terra e del Mare (DISTEM)</t>
  </si>
  <si>
    <t>Scienze e Tecnologie Biologiche, Chimiche e Farmaceutiche</t>
  </si>
  <si>
    <t>Scienze per la Promozione della Salute e Materno Infantile</t>
  </si>
  <si>
    <t>Studi Europei e dell'Integrazione Internazionale. Diritti, Economia, Management, Storia, Lingue e Culture (D.E.M.S.)</t>
  </si>
  <si>
    <t xml:space="preserve">  </t>
  </si>
  <si>
    <t>Tab. 4.1.3 d - Entrate conto terzi per dipartimento - Anno 2014</t>
  </si>
  <si>
    <t>Biopatologia e Biotecnologie Mediche ( Di.Bi.Med)</t>
  </si>
  <si>
    <t>Culture e società</t>
  </si>
  <si>
    <t>Scienze psicologiche, pedagogiche e della formazione</t>
  </si>
  <si>
    <t>Università degli Studi di PALERMO</t>
  </si>
  <si>
    <t>Tab 4.1.4 a - Programmi ammessi al cofinanziamento - Unità B - Bando PRIN 2012</t>
  </si>
  <si>
    <t>N.</t>
  </si>
  <si>
    <t>Dipartimento</t>
  </si>
  <si>
    <t>Area CUN</t>
  </si>
  <si>
    <t>Finanziamento assegnato</t>
  </si>
  <si>
    <t xml:space="preserve">Coordinatore (Ateneo di Palermo) </t>
  </si>
  <si>
    <t>Titolo</t>
  </si>
  <si>
    <t>Costo a carico Ateneo / Ente</t>
  </si>
  <si>
    <t>Contributo per attività di ricerca (MIUR)</t>
  </si>
  <si>
    <t>Costo congruo</t>
  </si>
  <si>
    <t>Fisica e chimica</t>
  </si>
  <si>
    <t>ABBENE Leonardo</t>
  </si>
  <si>
    <t>Sviluppo di sistemi spettroscopici avanzati a temperatura ambiente per imaging a colori nella banda X in condizioni di alto flusso</t>
  </si>
  <si>
    <t>8</t>
  </si>
  <si>
    <t>MANNINA Giorgio</t>
  </si>
  <si>
    <t>I consumi energetici e le emissioni di gas clima-alteranti negli impianti di depurazione: un sistema di supporto decisionale per il dimensionamento e la gestione</t>
  </si>
  <si>
    <t>Tab 4.1.4 b - Programmi ammessi al cofinanziamento - Unità B - Bando PRIN 2015</t>
  </si>
  <si>
    <t>Cofinanziamento di Ateneo/Ente</t>
  </si>
  <si>
    <t>Contributo Miur per ricerca</t>
  </si>
  <si>
    <t>Costo totale</t>
  </si>
  <si>
    <t>ADELFIO Giada</t>
  </si>
  <si>
    <t>Complex space-time modeling and functional analysis for probabilistic forecast of seismic events</t>
  </si>
  <si>
    <t>CARUSO Calogero</t>
  </si>
  <si>
    <t>Discovery of molecular and genetic/epigenetic signatures underlying resistance to age-related diseases and comorbidities</t>
  </si>
  <si>
    <t>DI PAOLA Mario</t>
  </si>
  <si>
    <t>Advanced mechanical modeling of new materials and structures for the solution of 2020 Horizon challenges</t>
  </si>
  <si>
    <t>LA MANTIA Francesco Paolo</t>
  </si>
  <si>
    <t>MONITORAGGIO, CONSOLIDAMENTO, CONSERVAZIONE E PROTEZIONE DI BENI CULTURALI</t>
  </si>
  <si>
    <t xml:space="preserve">Tab 4.1.4 c - Programmi Horizon 2020 </t>
  </si>
  <si>
    <t>PROGRAMMA</t>
  </si>
  <si>
    <t>AREA CUN</t>
  </si>
  <si>
    <t>SCIENTIFIC DOMAIN</t>
  </si>
  <si>
    <t>RESPONSABILE</t>
  </si>
  <si>
    <t>TITOLO</t>
  </si>
  <si>
    <t>DIPARTIMENTO</t>
  </si>
  <si>
    <t>Coordinatore</t>
  </si>
  <si>
    <t>RUOLO UNIPA</t>
  </si>
  <si>
    <t>COSTO</t>
  </si>
  <si>
    <t>FINANZIAMENTO</t>
  </si>
  <si>
    <t>BUDGET TOT</t>
  </si>
  <si>
    <t>FINANZIAMENTO TOT</t>
  </si>
  <si>
    <t>EURATOM</t>
  </si>
  <si>
    <t>09</t>
  </si>
  <si>
    <t>Energia - Fusione Nucleare</t>
  </si>
  <si>
    <t>DI MAIO ALESSANDRO</t>
  </si>
  <si>
    <t>EUROfusion - Implementation of activities described in the Roadmap to Fusion during Horizon 2020 through a jointprogramme of the members of the EUROfusion consortium</t>
  </si>
  <si>
    <t>DEIM</t>
  </si>
  <si>
    <t>MAX PLANCK GESELLSCHAFT ZUR FOERDERUNG DER WISSENSCHAFTEN E.V.</t>
  </si>
  <si>
    <t>SOGGETTO TERZO</t>
  </si>
  <si>
    <t>HORIZON</t>
  </si>
  <si>
    <t>13</t>
  </si>
  <si>
    <t>Acquacultura</t>
  </si>
  <si>
    <t>FAZIO GIOACCHINO</t>
  </si>
  <si>
    <t>SUCCESS – Strategic Use of Competitiveness towards Consolidating the Economic Sustainability of the european Seafood sector</t>
  </si>
  <si>
    <t>SEAS</t>
  </si>
  <si>
    <t>UNIVERSITE DE BRETAGNE OCCIDENTALE</t>
  </si>
  <si>
    <t>PARTNER</t>
  </si>
  <si>
    <t>Energia- combustibili fossili</t>
  </si>
  <si>
    <t xml:space="preserve">MICALE GIORGIO </t>
  </si>
  <si>
    <t>RED Heat-to-Power – Conversion of low Grade Heat to Power through closed loop Reverse Electro-Dialysis</t>
  </si>
  <si>
    <t>DIID-DICGIM</t>
  </si>
  <si>
    <t xml:space="preserve">Wirtschaft und Infrastruktur GmbH &amp; Co Planungs-KG (WIP) </t>
  </si>
  <si>
    <t>02</t>
  </si>
  <si>
    <t>Astrofisica</t>
  </si>
  <si>
    <t>BARBERA MARCO</t>
  </si>
  <si>
    <t xml:space="preserve">Integrated Activities for the High Energy Astrophysics Domain </t>
  </si>
  <si>
    <t>FISICA E CHIMICA</t>
  </si>
  <si>
    <t xml:space="preserve">Istituto Nazionale di AstroFisica </t>
  </si>
  <si>
    <t>07</t>
  </si>
  <si>
    <t>Bio diversità</t>
  </si>
  <si>
    <t>PERI EZIO</t>
  </si>
  <si>
    <t>Impact of invasive alien true bug species in native tropich webs</t>
  </si>
  <si>
    <t>SAF</t>
  </si>
  <si>
    <t>UNIPA</t>
  </si>
  <si>
    <t>COORDINATORE</t>
  </si>
  <si>
    <t>Naotecnologie, Materiali avanzati</t>
  </si>
  <si>
    <t xml:space="preserve">Low energy solution for drinking water production by a REvival of  ElectroDialysis systems </t>
  </si>
  <si>
    <t>FUJIFILM MANUFACTURING EUROPE BV</t>
  </si>
  <si>
    <t>Coesione sociale</t>
  </si>
  <si>
    <t>LAVEZZI MARIO</t>
  </si>
  <si>
    <t>Modelling the PROcesses leading to organized crime and TerrOrism Networks</t>
  </si>
  <si>
    <t>GIURISPRUDENZA</t>
  </si>
  <si>
    <t>UNIVERSITA' CATTOLICA DEL SACRO CUORE -TRANSCRIME</t>
  </si>
  <si>
    <t>Sistemi ottici diagnostici in medicina</t>
  </si>
  <si>
    <t>GIACONIA COSTANTINO</t>
  </si>
  <si>
    <t>Advancing Smart Optical Imaging and Sensing for Health</t>
  </si>
  <si>
    <t xml:space="preserve">PHILIPS MEDICAL SYSTEMS NEDERLAND </t>
  </si>
  <si>
    <t>03</t>
  </si>
  <si>
    <t>Disemminazione della ricerca verso il pubblico generale</t>
  </si>
  <si>
    <t xml:space="preserve">GRUTTADAURIA MICHELANGELO </t>
  </si>
  <si>
    <t>SHAring Researchers’ Passion for Engagement and Responsibility</t>
  </si>
  <si>
    <t>STEBICEF</t>
  </si>
  <si>
    <t>PSIQUADRO SOCIETA' COOPERATIVA</t>
  </si>
  <si>
    <t xml:space="preserve">Riduzione degli sprechi di acqua  nei processi industriali </t>
  </si>
  <si>
    <t>Ressource recovery from industrial waste water by cutting edge membrane technologies</t>
  </si>
  <si>
    <t>FRAUNHOFER  GESELLSCHAFT ZUR FORDERUNG DER ANGEWANDTEN FORSCHUNG EV</t>
  </si>
  <si>
    <t>Infrastrutture logistiche</t>
  </si>
  <si>
    <t>DI MINO GAETANO</t>
  </si>
  <si>
    <t xml:space="preserve">European Training Network on Sustainable Multi-functional Automated Resilient Transport Infrastructures. </t>
  </si>
  <si>
    <t>DICAM</t>
  </si>
  <si>
    <t>UNIVERSITY OF NOTTINGHAM</t>
  </si>
  <si>
    <t>Tecnologie solari a concentrazione e loro applicazioni industriali</t>
  </si>
  <si>
    <t>GALIA ALESSANDRO</t>
  </si>
  <si>
    <t>Integrating National Research Agendas on Solar Heat for Industrial Processes</t>
  </si>
  <si>
    <t>Economia circolare applicata al recupero di  metalli e minerali</t>
  </si>
  <si>
    <t>Re-designing the value and supply chain of metals and minerals: a circular economy approach for the recovery of resources from saline impaired effluent (brine) generated by process industries</t>
  </si>
  <si>
    <t>TECHNISCHE UNIVERSITEIT DELFT</t>
  </si>
  <si>
    <t>Sistemi di accumulo di energia</t>
  </si>
  <si>
    <t>Blue Acid/Base Battery: Storage and recovery of renewable electrical energy by reversible salt water dissociation</t>
  </si>
  <si>
    <t>STICHTING WETSUS, EUROPEAN CENTRE OF EXCELLENCE FOR SUSTAINABLE WATER TECHNOLOGY</t>
  </si>
  <si>
    <t>Tab. 4.1.4 d - Progetti PON</t>
  </si>
  <si>
    <t>AVVISO MIUR D.D. n. 1/RIC DEL 18/01/2010 - PON LINEA 1</t>
  </si>
  <si>
    <t>CODICE</t>
  </si>
  <si>
    <t>TITOLO PROGETTO</t>
  </si>
  <si>
    <t>ACRONIMO</t>
  </si>
  <si>
    <t xml:space="preserve">COSTO </t>
  </si>
  <si>
    <t>RICERCA</t>
  </si>
  <si>
    <t>FORMAZIONE</t>
  </si>
  <si>
    <t>TOTALE</t>
  </si>
  <si>
    <t>PON01_01434</t>
  </si>
  <si>
    <t>05 - Scienze biologiche</t>
  </si>
  <si>
    <t>Piattaforma scientifico-tecnologica mirata allo sviluppo di nuovi approcci terapeutici nel trattamento delle principali patologie degenerative della retina</t>
  </si>
  <si>
    <t>REACT</t>
  </si>
  <si>
    <t>AVVISO MIUR D.D. n. 713/RIC DEL 28/10/2011 - DISTRETTI ESISTENTI TITOLO II</t>
  </si>
  <si>
    <t>DISTRETTO</t>
  </si>
  <si>
    <t>NAVTEC</t>
  </si>
  <si>
    <t>09 - Ingegneria industriale e dell'informazione</t>
  </si>
  <si>
    <t>Sviluppo di Tecnologie Innovative per il trattamento dei rifiuti liquidi della navigazione finalizzate alla Tutela Dell’Ambiente Marino (STI-TAM)</t>
  </si>
  <si>
    <t>STITAM</t>
  </si>
  <si>
    <t>Tecnologie ad Alta efficienza per la Sostenibilità Energetica ed ambientale On-board (TESEO)</t>
  </si>
  <si>
    <t>TESEO</t>
  </si>
  <si>
    <t>Imbarcazione innovativa a sostentamento alare a basso consumo ed elevato confort per trasporto passeggeri</t>
  </si>
  <si>
    <t>IMBARCAZIONE INNOVATIVA</t>
  </si>
  <si>
    <t>MICRONANO</t>
  </si>
  <si>
    <t>06 - Scienze mediche</t>
  </si>
  <si>
    <t>Sviluppo di Micro e Nano-Tecnologie e Sistemi Avanzati per la Salute dell’uomo</t>
  </si>
  <si>
    <t>HIPPOCRATES</t>
  </si>
  <si>
    <t>02 - Scienze fisiche</t>
  </si>
  <si>
    <t>Tecnologie per l'ENERGIa e l'Efficienza energETICa - ENERGETIC</t>
  </si>
  <si>
    <t>ENERGETIC</t>
  </si>
  <si>
    <t>Elettronica su plastica per sistemi “Smart Disposable" PLAST_Ics</t>
  </si>
  <si>
    <t>PLASTICS</t>
  </si>
  <si>
    <t>AGROBIOPESCA</t>
  </si>
  <si>
    <t>08 - Ingegneria civile e Architettura</t>
  </si>
  <si>
    <t>Valorizzazione delle produzione lattiero-casearie siciliane, mediante applicazioni biomolecolari, chimiche e nutrigenomiche</t>
  </si>
  <si>
    <t>PROFOOD</t>
  </si>
  <si>
    <t>Valorizzazione di prodotti tipici alla dieta mediterranea e loro impiego a fini salutistici e nutraceutici</t>
  </si>
  <si>
    <t>DIMESA</t>
  </si>
  <si>
    <t>03 - Scienze chimiche</t>
  </si>
  <si>
    <t>Utilizzo integrato di approcci tecnologici innovativi per migliorare la shelf-life e preservare le proprietà nutrizionali di prodotti agroalimentari</t>
  </si>
  <si>
    <t>SHELF LIFE</t>
  </si>
  <si>
    <t>07 - Scienze agrarie e veterinarie</t>
  </si>
  <si>
    <t>Sviluppo di una pesca Siciliana sostenibile e competitiva attraverso l'innovazione tecnologica</t>
  </si>
  <si>
    <t>PESCATEC</t>
  </si>
  <si>
    <t>Innovazione tecnologica a supporto dell’incremento della produttività e della competitività dell’acquacoltura siciliana</t>
  </si>
  <si>
    <t>INNOVAQUA</t>
  </si>
  <si>
    <t>Valorizzazione Biomolecolare ed Energetica di biomasse residuali del settore Agroindustriale ed Ittico</t>
  </si>
  <si>
    <t>BIO4BIO</t>
  </si>
  <si>
    <t>3 Area CUN 7</t>
  </si>
  <si>
    <t>3 Area CUN 9</t>
  </si>
  <si>
    <t>Tot finanziato</t>
  </si>
  <si>
    <t>2 Area CUN 2</t>
  </si>
  <si>
    <t>1 Area CUN 6</t>
  </si>
  <si>
    <t>1 Area CUN 8</t>
  </si>
  <si>
    <t>1 Area CUN 5</t>
  </si>
  <si>
    <t>1 Area CUN 3</t>
  </si>
  <si>
    <t>AVVISO MIUR D.D. n. 713/RIC DEL 28/10/2011 - NUOVI DISTRETTI TITOLO III</t>
  </si>
  <si>
    <t>COSTI</t>
  </si>
  <si>
    <t>Progetto</t>
  </si>
  <si>
    <t>FORM</t>
  </si>
  <si>
    <t>BB.CC.</t>
  </si>
  <si>
    <t>10/A - Scienze archeologiche</t>
  </si>
  <si>
    <t>Nanotecnologie e nanomateriali per i beni culturali (TECLA)</t>
  </si>
  <si>
    <t>TECLA</t>
  </si>
  <si>
    <t>09/H - Ingegneria informatica</t>
  </si>
  <si>
    <t>Soluzioni ICT per la fiuizione e I'esplorazione "aumentata" di Beni Culturali (NEPTIS)</t>
  </si>
  <si>
    <t>NEPTIS</t>
  </si>
  <si>
    <t>BIOMEDICO</t>
  </si>
  <si>
    <t>03/D - Farmaceutico, tecnologico, alimentare</t>
  </si>
  <si>
    <t>DRUG DELIVERY: VEICOLI PER UN’INNOVAZIONE SOSTENIBILE</t>
  </si>
  <si>
    <t>DRUG DELIVERY</t>
  </si>
  <si>
    <t>SI.LAB</t>
  </si>
  <si>
    <t>ServifY (SERVIce FirstlY)</t>
  </si>
  <si>
    <t>SERVIFY</t>
  </si>
  <si>
    <t>2 Area CUN 9</t>
  </si>
  <si>
    <t>1 Area CUN 10</t>
  </si>
  <si>
    <t>PON R&amp;C 2007/2013 SMART CITIES</t>
  </si>
  <si>
    <t>PON04a2_C</t>
  </si>
  <si>
    <t>Cluster OSDH - Smart FSE - Staywell</t>
  </si>
  <si>
    <t>Smart FSE</t>
  </si>
  <si>
    <t>PON04a2_F</t>
  </si>
  <si>
    <t>04 - Scienze della Terra</t>
  </si>
  <si>
    <t>SIstema intelligente di supporto alla Gestione e alla Localizzazione delle Discariche di Rifiuti</t>
  </si>
  <si>
    <t>SIGLOD</t>
  </si>
  <si>
    <t>PON04a2_H</t>
  </si>
  <si>
    <t>i-NEXT</t>
  </si>
  <si>
    <t>1 Area CUN 03</t>
  </si>
  <si>
    <t>1 Area CUN 04</t>
  </si>
  <si>
    <t>1 Area CUN 09</t>
  </si>
  <si>
    <t>AVVISO MIUR D.D. n. 436 del 13-03-2013 Bando Start Up</t>
  </si>
  <si>
    <t>Responsabile</t>
  </si>
  <si>
    <t>Costo totale progetto</t>
  </si>
  <si>
    <t>Bd4breast</t>
  </si>
  <si>
    <t>05/F - Biologia applicata</t>
  </si>
  <si>
    <t>Salvatore Vitabile</t>
  </si>
  <si>
    <t>DIBIMEF</t>
  </si>
  <si>
    <t>Bigger Data</t>
  </si>
  <si>
    <t>Ortolani Marco</t>
  </si>
  <si>
    <t>DICGIM</t>
  </si>
  <si>
    <t>Bookalive</t>
  </si>
  <si>
    <t>Gentile Antonio</t>
  </si>
  <si>
    <t>Digitema</t>
  </si>
  <si>
    <t>Pirrone Roberto</t>
  </si>
  <si>
    <t>Efian</t>
  </si>
  <si>
    <t>08/E - Disegno, restauro e storia dell'architettura</t>
  </si>
  <si>
    <t>Stefano Piazza Nobile Rosario</t>
  </si>
  <si>
    <t>DARCH</t>
  </si>
  <si>
    <t>Smartheritage</t>
  </si>
  <si>
    <t>Totale</t>
  </si>
  <si>
    <t>Avviso MIUR D.D. n. 274 del 15-02-2013 PAC COESIONE</t>
  </si>
  <si>
    <t>MITO</t>
  </si>
  <si>
    <t>08/A - Ingegneria delle infrastrutture e del territorio</t>
  </si>
  <si>
    <t>LA LOGGIA GOFFREDO</t>
  </si>
  <si>
    <t xml:space="preserve">AVVISO MIUR PER LO SVILUPPO E POTENZIAMENTO DI CLUSTER TECNOLOGICI NAZIONALI D.D. n. 257 del 30-05-2012 </t>
  </si>
  <si>
    <t>SOGGETTO ATTUATORE</t>
  </si>
  <si>
    <t>Costo</t>
  </si>
  <si>
    <t>CTN01_00176_163601</t>
  </si>
  <si>
    <t>09/B - Ingegneria manifatturiera, impiantistica e gestionale</t>
  </si>
  <si>
    <t>TRIM – Tecnologia e Ricerca Industriale per la Mobilità Marina</t>
  </si>
  <si>
    <t>CANNIZZARO LUIGI - VALENZA ANTONINO</t>
  </si>
  <si>
    <t>DIID-DICAM</t>
  </si>
  <si>
    <t>Tab. 4.2.1 a - Distribuzione personale docente per aree CUN</t>
  </si>
  <si>
    <t>AREA MIN. 01 - Scienze matematiche e informatiche</t>
  </si>
  <si>
    <t>AREA MIN. 02 - Scienze fisiche</t>
  </si>
  <si>
    <t>AREA MIN. 03 - Scienze chimiche</t>
  </si>
  <si>
    <t>AREA MIN. 04 - Scienze della terra</t>
  </si>
  <si>
    <t>AREA MIN. 05 - Scienze biologiche</t>
  </si>
  <si>
    <t>AREA MIN. 06 - Scienze mediche</t>
  </si>
  <si>
    <t>AREA MIN. 07 - Scienze agrarie e veterinarie</t>
  </si>
  <si>
    <t>AREA MIN. 08 - Ingegneria civile e architettura</t>
  </si>
  <si>
    <t>AREA MIN. 09 - Ingegneria industriale e della informazione</t>
  </si>
  <si>
    <t>AREA MIN. 10 - Scienze delle antichità, filologico-letterarie e storico-artistiche</t>
  </si>
  <si>
    <t>AREA MIN. 11 - Scienze storiche, filosofiche, pedagogiche e psicologiche</t>
  </si>
  <si>
    <t>AREA MIN. 12 - Scienze giuridiche</t>
  </si>
  <si>
    <t>AREA MIN. 13 - Scienze economiche e statistiche</t>
  </si>
  <si>
    <t>AREA MIN. 14 - Scienze politiche e sociali</t>
  </si>
  <si>
    <t>Totale ATENEO</t>
  </si>
  <si>
    <t>Tab. 4.2.1 b - Distribuzione personale docente per  aree CUN e fasce di docenza (2013 - 2015)</t>
  </si>
  <si>
    <t>Area CUN 1</t>
  </si>
  <si>
    <t>Area CUN 2</t>
  </si>
  <si>
    <t>Area CUN 3</t>
  </si>
  <si>
    <t>Area CUN 4</t>
  </si>
  <si>
    <t>Area CUN 5</t>
  </si>
  <si>
    <t>Area CUN 6</t>
  </si>
  <si>
    <t>Area CUN 7</t>
  </si>
  <si>
    <t>Area CUN 8</t>
  </si>
  <si>
    <t>Area CUN 9</t>
  </si>
  <si>
    <t>Area CUN 10</t>
  </si>
  <si>
    <t>Area CUN 11</t>
  </si>
  <si>
    <t>Area CUN 12</t>
  </si>
  <si>
    <t>Area CUN 13</t>
  </si>
  <si>
    <t>Area CUN 14</t>
  </si>
  <si>
    <t>Tab. 4.2.1 c - Cessazioni per ruolo e causa</t>
  </si>
  <si>
    <t>Ruolo</t>
  </si>
  <si>
    <t>Cessazione per dimissioni</t>
  </si>
  <si>
    <t>Cessazione per limiti di età</t>
  </si>
  <si>
    <t>Tab. 4.2.1 d - Numero cambi SSD dal 2013 al 2016</t>
  </si>
  <si>
    <t>Tab. 4.2.1 e - Dati sul reclutamento ex art. 18, comma 4, legge 240/2010</t>
  </si>
  <si>
    <t>RUOLO</t>
  </si>
  <si>
    <t>Tab. 4.2.2 a - Distribuzione percentuale del personale docente UNIPA per genere e per fasce di docenza</t>
  </si>
  <si>
    <t>Genere</t>
  </si>
  <si>
    <t>Femminile</t>
  </si>
  <si>
    <t>Maschile</t>
  </si>
  <si>
    <t>Docenti di ruolo di Ia fascia</t>
  </si>
  <si>
    <t>Docenti di ruolo di IIa fascia</t>
  </si>
  <si>
    <t>Ricercatori</t>
  </si>
  <si>
    <t>Ricercatori a tempo determinato</t>
  </si>
  <si>
    <t>Tab. 4.2.2 b - Personale docente UNIPA per genere e per fasce di docenza</t>
  </si>
  <si>
    <t>Tab. 4.2.3 a - Distribuzione Ricercatori, Assegnisti e Borsisti UNIPA (rif.2012-2016)</t>
  </si>
  <si>
    <t>Assegnisti</t>
  </si>
  <si>
    <t>Borsisti</t>
  </si>
  <si>
    <t>Totali</t>
  </si>
  <si>
    <t>Tab. 4.3.2 a - Distribuzione borse di dottorato di ricerca UNIPA per ciclo</t>
  </si>
  <si>
    <t>CORSO DI DOTTORATO</t>
  </si>
  <si>
    <t>CICLO</t>
  </si>
  <si>
    <t>XXIX</t>
  </si>
  <si>
    <t>XXX</t>
  </si>
  <si>
    <t>XXI</t>
  </si>
  <si>
    <t>ARCHITETTURA, ARTI E PIANIFICAZIONE</t>
  </si>
  <si>
    <t>BIOLOGIA AMBIENTALE E BIODIVERSITA</t>
  </si>
  <si>
    <t>-</t>
  </si>
  <si>
    <t>BIOMEDICINA E NEUROSCIENZE (INTERNAZIONALE)</t>
  </si>
  <si>
    <t>DIRITTI UMANI: EVOLUZIONE, TUTELA E LIMITI (INTERNAZIONALE)</t>
  </si>
  <si>
    <t>ENERGIA E TECNOLOGIE DELL'INFORMAZIONE</t>
  </si>
  <si>
    <t>FILOLOGIA E CULTURA GRECO-LATINA E STORIA DEL MEDITERRANEO ANTICO</t>
  </si>
  <si>
    <t>FORMAZIONE PEDAGOGICO-DIDATTICA DEGLI INSEGNANTI (INTERNAZIONALE)</t>
  </si>
  <si>
    <t>FRUTTICOLTURA MEDITERRANEA (INTERNAZIONALE)</t>
  </si>
  <si>
    <t>INFORMATION AND COMMUNICATION TECHNOLOGIES</t>
  </si>
  <si>
    <t>INGEGNERIA CIVILE, AMBIENTALE, DEI MATERIALI</t>
  </si>
  <si>
    <t>INGEGNERIA DELL' INNOVAZIONE TECNOLOGICA</t>
  </si>
  <si>
    <t>MEDICINA CLINICA E SCIENZE DEL COMPORTAMENTO</t>
  </si>
  <si>
    <t>MEDICINA MOLECOLARE E BIOTECNOLOGIE</t>
  </si>
  <si>
    <t>MODELLI PER IL MIGLIORAMENTO DELLA PERFOMANCE NEL SETTORE PUBBLICO (INTERNAZIONALE)</t>
  </si>
  <si>
    <t>ONCOLOGIA E CHIRURGIA SPERIMENTALI (INTERNAZIONALE)</t>
  </si>
  <si>
    <t>PLURALISMI GIURIDICI. PROSPETTIVE ANTICHE E ATTUALI</t>
  </si>
  <si>
    <t>SCIENZE AGRARIE FORESTALI E AMBIENTALI</t>
  </si>
  <si>
    <t>SCIENZE DELLA TERRA E DEL MARE</t>
  </si>
  <si>
    <t>SCIENZE ECONOMICHE, AZIENDALI E STATISTICHE</t>
  </si>
  <si>
    <t>SCIENZE ECONOMICHE, STATISTICHE, PSICOLOGICHE E SOCIALI</t>
  </si>
  <si>
    <t>SCIENZE FISICHE</t>
  </si>
  <si>
    <t>SCIENZE MOLECOLARI E BIOMOLECOLARI</t>
  </si>
  <si>
    <t>SCIENZE PSICOLOGICHE E SOCIALI</t>
  </si>
  <si>
    <t>SOGGETTI, ISTITUZIONI, DIRITTI NELL'ESPERIENZA INTERNA E TRANSNAZIONALE</t>
  </si>
  <si>
    <t>STUDI CULTURALI EUROPEI (INTERNAZIONALE)</t>
  </si>
  <si>
    <t>STUDI LETTERARI, FILOLOGICI E LINGUISTICI</t>
  </si>
  <si>
    <t>STUDI LETTERARI, FILOLOGICO-LINGUISTICI E STORICO-CULTURALI</t>
  </si>
  <si>
    <t>Tab. 4.3.2 b - Anagrafe Dottorati di ricerca</t>
  </si>
  <si>
    <t>Ciclo XXIX</t>
  </si>
  <si>
    <t>Ciclo XXX</t>
  </si>
  <si>
    <t>Ciclo XXXI</t>
  </si>
  <si>
    <t>Partecipanti prove ammissione - totale</t>
  </si>
  <si>
    <t>Partecipanti prove ammissione - laureati altri Atenei italiani</t>
  </si>
  <si>
    <t>Partecipanti prove ammissione - laureati Atenei stranieri</t>
  </si>
  <si>
    <t>Iscritti - totale</t>
  </si>
  <si>
    <t>Iscritti - laureati  altri Atenei it.</t>
  </si>
  <si>
    <t>Iscritti - laureati  Atenei stranieri</t>
  </si>
  <si>
    <t>Iscritti - genere femminile</t>
  </si>
  <si>
    <t>Fonte: Nucleo di Valutazione - Relazione al MIUR sui dottorati</t>
  </si>
  <si>
    <t>Tab. 4.3.2 c - Fondi finanziamento borse XXIX ciclo (a.a. 2013/2014)</t>
  </si>
  <si>
    <t>Corso</t>
  </si>
  <si>
    <t>Fondi MIUR</t>
  </si>
  <si>
    <t>Fondi Ateneo</t>
  </si>
  <si>
    <t>Fondi Atenei Consorziati</t>
  </si>
  <si>
    <t>Fondi Enti Ricerca</t>
  </si>
  <si>
    <t>Fondi Privati</t>
  </si>
  <si>
    <t>Fondi Enti Pubblici</t>
  </si>
  <si>
    <t>Tab. 4.3.2 d - Fondi finanziamento borse XXX ciclo (a.a. 2014/2015)</t>
  </si>
  <si>
    <t>Fondi Enti pubblici</t>
  </si>
  <si>
    <t>Fondi Enti ricerca</t>
  </si>
  <si>
    <t>Fondi esterni da privati</t>
  </si>
  <si>
    <t>Altri Fondi</t>
  </si>
  <si>
    <t>Tab. 4.3.2 e - Fondi finanziamento borse XXXI ciclo (a.a. 2015/2016)</t>
  </si>
  <si>
    <t>Fondi progetti di ricerca MIUR</t>
  </si>
  <si>
    <t>Fondi Atenei consorziati/ convenzionati</t>
  </si>
  <si>
    <t>Palermo</t>
  </si>
  <si>
    <t>Università</t>
  </si>
  <si>
    <t>Ateneo</t>
  </si>
  <si>
    <t>M</t>
  </si>
  <si>
    <t>Area 1 R_ist</t>
  </si>
  <si>
    <t>Area 2 R_ist</t>
  </si>
  <si>
    <t>Area 3 R_ist</t>
  </si>
  <si>
    <t>Area 4 R_ist</t>
  </si>
  <si>
    <t>G</t>
  </si>
  <si>
    <t>Area 5 R_ist</t>
  </si>
  <si>
    <t>Area 6 R_ist</t>
  </si>
  <si>
    <t>Area 7 R_ist</t>
  </si>
  <si>
    <t>Area 8a R_ist</t>
  </si>
  <si>
    <t>Area 8b R_ist</t>
  </si>
  <si>
    <t>Area 9 R_ist</t>
  </si>
  <si>
    <t>Area 10 R_ist</t>
  </si>
  <si>
    <t>Area 11a R_ist</t>
  </si>
  <si>
    <t>Area 11b R_ist</t>
  </si>
  <si>
    <t>Area 12 R_ist</t>
  </si>
  <si>
    <t>Area 13 R_ist</t>
  </si>
  <si>
    <t>Area 14 R_ist</t>
  </si>
  <si>
    <t>Area</t>
  </si>
  <si>
    <t>somma punteggi (v)</t>
  </si>
  <si>
    <t># prodotti attesi (n)</t>
  </si>
  <si>
    <t>voto medio (I=v/n)</t>
  </si>
  <si>
    <t>R</t>
  </si>
  <si>
    <t>Pos. grad. compl.</t>
  </si>
  <si>
    <t># istituzioni compl.</t>
  </si>
  <si>
    <t>Classe dimensionale</t>
  </si>
  <si>
    <t># istituzioni classe</t>
  </si>
  <si>
    <t>% prodotti A+B</t>
  </si>
  <si>
    <t>X</t>
  </si>
  <si>
    <t>1</t>
  </si>
  <si>
    <t>2</t>
  </si>
  <si>
    <t>3</t>
  </si>
  <si>
    <t>4</t>
  </si>
  <si>
    <t>5</t>
  </si>
  <si>
    <t>6</t>
  </si>
  <si>
    <t>7</t>
  </si>
  <si>
    <t>8a</t>
  </si>
  <si>
    <t>8b</t>
  </si>
  <si>
    <t>9</t>
  </si>
  <si>
    <t>10</t>
  </si>
  <si>
    <t>11a</t>
  </si>
  <si>
    <t>11b</t>
  </si>
  <si>
    <t>12</t>
  </si>
  <si>
    <t>14</t>
  </si>
  <si>
    <t>Posizione relativa (quartile)</t>
  </si>
  <si>
    <t># dipartimenti compl.</t>
  </si>
  <si>
    <t># dipartimenti classe</t>
  </si>
  <si>
    <t>P</t>
  </si>
  <si>
    <t>Scienze Politiche e delle Relazioni Internazionali</t>
  </si>
  <si>
    <t>Architettura (DARCH)</t>
  </si>
  <si>
    <t>Tab. 4.4.2 e - Elenco delle università in ordine alfabetico con il valore dell'indicatore finale di struttura IRFS (vedi formule (8) e (9)) confrontato con la percentuale di prodotti attesi sul totale delle università. In rosso i valori inferiori alla percentuale di prodotti attesi, in azzurro i valori superiori</t>
  </si>
  <si>
    <t># Prodotti attesi</t>
  </si>
  <si>
    <t>% Prodotti attesi 
sul totale Università</t>
  </si>
  <si>
    <t>IRFS x 100</t>
  </si>
  <si>
    <t>Tab. 4.4.2 f - Elenco delle Università in ordine alfabetico con i valori degli indicatori IRAS del Bando, calcolati su sedici aree, pesati con i pesi di area.</t>
  </si>
  <si>
    <t>% Prodotti attesi sul totale Università</t>
  </si>
  <si>
    <t>IRAS1 x w 
x 100</t>
  </si>
  <si>
    <t>IRAS2 x w 
x 100</t>
  </si>
  <si>
    <t>IRAS3 x w 
x 100</t>
  </si>
  <si>
    <t>IRAS4 x w 
x 100</t>
  </si>
  <si>
    <t>IRAS5 x w 
x 100</t>
  </si>
  <si>
    <t>Tab. 4.4.2 g - Elenco delle Università in ordine alfabetico con i valori dell’indicatore R di mobilità nell’area degli addetti in mobilità dell’istituzione nelle sedici Aree</t>
  </si>
  <si>
    <t># prodotti attesi degli addetti in mobilità (n_mob)</t>
  </si>
  <si>
    <t>R riferito alla mobilità nell'area</t>
  </si>
  <si>
    <t>Pos. grad. Classe</t>
  </si>
  <si>
    <t xml:space="preserve">Tab. 4.4.2 h - Elenco delle Università  in ordine alfabetico con i valori del l’indicatore R  riferito all’area degli addetti in mobilità dell’area </t>
  </si>
  <si>
    <t>R riferito all'Area (esclusi gli addetti in mobilità)</t>
  </si>
  <si>
    <t xml:space="preserve">Tab. 4.4.2 i - Elenco delle Università  in ordine alfabetico con i valori del l’indicatore R  riferito all’istituzione degli addetti in mobilità dell’area </t>
  </si>
  <si>
    <t># prodotti attesi degli addetti NON in mobilità (n_nomob)</t>
  </si>
  <si>
    <t>R riferito all'Istituzione (esclusi gli addetti in mobilità)</t>
  </si>
  <si>
    <t>Tab. 4.4.2 l - Elenco delle istituzioni in ordine alfabetico e classe dimensionale, con i valori degli indicatori Ai,j,V, Ai,j,N e Bi,j nelle 16 aree; # di Istituzioni presenti nell'area sia nella VQR1 che nella VQR2; posizionamento dell'Istituzione nell'ordinamento derivante dalla distribuzione di R nella VQR1 (per il calcolo di Bi,j); posizionamento dell'Istituzione rispetto alla mediana della distribuzione di R nella VQR2 (per il calcolo di Bi,j nel caso l'Istituzione non fosse presente nell'area nella VQR1 - NP)</t>
  </si>
  <si>
    <t>AREA</t>
  </si>
  <si>
    <t>Presenza nei due esercizi VQR</t>
  </si>
  <si>
    <t>Ai,j,N</t>
  </si>
  <si>
    <t>Ai,j,V</t>
  </si>
  <si>
    <t>Bi,j</t>
  </si>
  <si>
    <t># Istituzioni nell'area presenti nella rispettiva classe</t>
  </si>
  <si>
    <t>Posizionamento dell'Istituzione nell'ordinamento derivante dalla distribuzione di R nella VQR1</t>
  </si>
  <si>
    <t>presente in entrambe</t>
  </si>
  <si>
    <t>estremo inferiore</t>
  </si>
  <si>
    <t>tra gli estremi</t>
  </si>
  <si>
    <t>Mega ateneo</t>
  </si>
  <si>
    <t>N° progetti finanziati</t>
  </si>
  <si>
    <t>Finanziamento €</t>
  </si>
  <si>
    <t>Quota progetti finanziati</t>
  </si>
  <si>
    <t>Quota finanziamento</t>
  </si>
  <si>
    <t>UNIBA</t>
  </si>
  <si>
    <t>UNIBO</t>
  </si>
  <si>
    <t>UNICT</t>
  </si>
  <si>
    <t>UNIFI</t>
  </si>
  <si>
    <t>UNIMI</t>
  </si>
  <si>
    <t>UNINA</t>
  </si>
  <si>
    <t>UNIPD</t>
  </si>
  <si>
    <t>UNIPI</t>
  </si>
  <si>
    <t>UNIROMA1</t>
  </si>
  <si>
    <t>UNITO</t>
  </si>
  <si>
    <t>Toale Mega Atenei</t>
  </si>
  <si>
    <t>Tabella 4.4.2 a - Riepilogo della valutazione dell'Ateneo nelle sedici aree</t>
  </si>
  <si>
    <t xml:space="preserve">Tabella 4.4.2 b - Elenco delle università per area con i valori degli indicatori della qualità media dei prodotti attesi e posizione in graduatoria per ogni area. I parametri v e n rappresentano rispettivamente la valutazione complessiva e il numero di prodotti attesi. Gli indicatori I, R e X rappresentano il voto medio dei prodotti attesi dell’università nell’area, il rapporto tra voto medio dell’università e voto medio di area e il rapporto tra la frazione di prodotti eccellenti ed elevati dell’università  nell’area e la frazione di prodotti eccellenti ed elevati dell’area. Le colonne Pos. grad. compl. e  Pos. grad. Classe rappresentano rispettivamente la posizione dell’università nella graduatoria complessiva di area delle università e la posizione nella graduatoria della classe dimensionale di appartenenza.  Le colonne # istituzioni compl. e  # istituzioni classe indicano il numero complessivo delle università che hanno presentato prodotti nell’area e il numero delle università  all’interno della classe dimensionale. Infine, la colonna Classe dimensionale indica la classe dimensionale di appartenenza dell’università (P=piccolo, M= medio, G=grande) </t>
  </si>
  <si>
    <t>4.4.2c - Numero di pubblicazioni su IRIS nel quadriennio 2013-2016</t>
  </si>
  <si>
    <t xml:space="preserve">Tab. 4.4.2 d - Elenco dei dipartimenti delle università elencati in ordine alfabetico per area con i valori degli indicatori della qualità media dei prodotti attesi e posizione in graduatoria per ogni area. I parametri v e n rappresentano rispettivamente la valutazione complessiva e il numero di prodotti attesi. Gli indicatori I, R e X rappresentano il voto medio dei prodotti attesi del dipartimento nell’area, il rapporto tra voto medio dell’università e voto medio di area e il rapporto tra la frazione di prodotti eccellenti ed elevati del dipartimento  nell’area e la frazione di prodotti eccellenti ed elevati dell’area. Le colonne Pos. grad. compl. e  Pos. grad. Classe rappresentano rispettivamente la posizione del dipartimento nella graduatoria complessiva di area dei dipartimenti e la posizione nella graduatoria della classe dimensionale di appartenenza.  Le colonne # istituzioni compl. e  # istituzioni classe indicano il numero complessivo dei dipartimenti che hanno presentato prodotti nell’area e il numero dei dipartimenti all’interno della classe dimensionale. Infine, la colonna Classe dimensionale indica la classe dimensionale di appartenenza dell’istituzione (G=Grande, M=Medio, P=Piccolo) . L’indicatore R non tiene conto della diversità delle distribuzioni dei voti fra i settori concorsuali all’interno della stessa area e non è standardizzato, cioè non è diviso per la deviazione standard dell'indice dell'area. 
In vista della definizione di un “Indicatore standardizzato della performance dipartimentale” richiesta dall’articolo 1, comma 319, della legge di bilancio 2017, l'ANVUR approfondirà nei prossimi mesi sia l’insieme omogeneo appropriato per la normalizzazione sia la metodologia di standardizzazione più appropriata alla valutazione dei dipartimenti cui afferiscano docenti appartenenti ad aree e settori diversi.
</t>
  </si>
  <si>
    <t>Tab. 4.1.4e - Dati ECAS Università Pubbliche Italiane Mega Atenei</t>
  </si>
  <si>
    <t>3 Aprile 2017</t>
  </si>
  <si>
    <t xml:space="preserve">Rapporto annuale 2017 </t>
  </si>
  <si>
    <t>Unipa in numeri</t>
  </si>
  <si>
    <t>La Ricerca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</si>
</sst>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quot;€ &quot;#,##0"/>
    <numFmt numFmtId="165" formatCode="&quot;€ &quot;#,##0.00"/>
    <numFmt numFmtId="166" formatCode="_-* #,##0.00_-;\-* #,##0.00_-;_-* \-??_-;_-@_-"/>
    <numFmt numFmtId="167" formatCode="&quot;€ &quot;#,##0.00;&quot;-€ &quot;#,##0.00"/>
    <numFmt numFmtId="168" formatCode="&quot;€ &quot;#,##0.00;[Red]&quot;-€ &quot;#,##0.00"/>
    <numFmt numFmtId="169" formatCode="_-&quot;€ &quot;* #,##0.00_-;&quot;-€ &quot;* #,##0.00_-;_-&quot;€ &quot;* \-??_-;_-@_-"/>
    <numFmt numFmtId="170" formatCode="0.0%"/>
    <numFmt numFmtId="171" formatCode="#,##0.00_ ;\-#,##0.00\ "/>
    <numFmt numFmtId="172" formatCode="0.0"/>
    <numFmt numFmtId="173" formatCode="0.00000"/>
    <numFmt numFmtId="174" formatCode="&quot;€&quot;\ #,##0"/>
    <numFmt numFmtId="175" formatCode="&quot;€&quot;\ #,##0.00"/>
  </numFmts>
  <fonts count="25" x14ac:knownFonts="1">
    <font>
      <sz val="11"/>
      <color rgb="FF000000"/>
      <name val="Calibri"/>
      <family val="2"/>
      <charset val="1"/>
    </font>
    <font>
      <sz val="11"/>
      <color rgb="FF93CDDD"/>
      <name val="Calibri"/>
      <family val="2"/>
      <charset val="1"/>
    </font>
    <font>
      <sz val="11"/>
      <color rgb="FF002060"/>
      <name val="Calibri"/>
      <family val="2"/>
      <charset val="1"/>
    </font>
    <font>
      <b/>
      <sz val="11"/>
      <color rgb="FF000000"/>
      <name val="Calibri"/>
      <family val="2"/>
      <charset val="1"/>
    </font>
    <font>
      <b/>
      <sz val="9"/>
      <color rgb="FF000000"/>
      <name val="Arial"/>
      <family val="2"/>
      <charset val="1"/>
    </font>
    <font>
      <sz val="9"/>
      <color rgb="FF000000"/>
      <name val="Arial"/>
      <family val="2"/>
      <charset val="1"/>
    </font>
    <font>
      <sz val="11"/>
      <name val="Calibri"/>
      <family val="2"/>
      <charset val="1"/>
    </font>
    <font>
      <b/>
      <sz val="11"/>
      <name val="Calibri"/>
      <family val="2"/>
      <charset val="1"/>
    </font>
    <font>
      <sz val="9"/>
      <color rgb="FF444444"/>
      <name val="Arial"/>
      <family val="2"/>
      <charset val="1"/>
    </font>
    <font>
      <sz val="10"/>
      <name val="Arial"/>
      <family val="2"/>
      <charset val="1"/>
    </font>
    <font>
      <b/>
      <sz val="9"/>
      <color rgb="FF000000"/>
      <name val="Tahoma"/>
      <family val="2"/>
      <charset val="1"/>
    </font>
    <font>
      <sz val="9"/>
      <color rgb="FF000000"/>
      <name val="Tahoma"/>
      <family val="2"/>
      <charset val="1"/>
    </font>
    <font>
      <i/>
      <sz val="11"/>
      <color rgb="FF7F7F7F"/>
      <name val="Calibri"/>
      <family val="2"/>
      <charset val="1"/>
    </font>
    <font>
      <b/>
      <sz val="10"/>
      <name val="Arial"/>
      <family val="2"/>
      <charset val="1"/>
    </font>
    <font>
      <b/>
      <sz val="10"/>
      <color rgb="FF000000"/>
      <name val="Arial"/>
      <family val="2"/>
      <charset val="1"/>
    </font>
    <font>
      <sz val="10"/>
      <color rgb="FF000000"/>
      <name val="Arial"/>
      <family val="2"/>
      <charset val="1"/>
    </font>
    <font>
      <b/>
      <sz val="11.5"/>
      <color rgb="FF000000"/>
      <name val="Calibri"/>
      <family val="2"/>
      <charset val="1"/>
    </font>
    <font>
      <sz val="11"/>
      <color rgb="FFFF0000"/>
      <name val="Calibri"/>
      <family val="2"/>
      <charset val="1"/>
    </font>
    <font>
      <sz val="10"/>
      <color rgb="FF000000"/>
      <name val="Calibri"/>
      <family val="2"/>
      <charset val="1"/>
    </font>
    <font>
      <sz val="11"/>
      <color rgb="FF000000"/>
      <name val="Calibri"/>
      <family val="2"/>
      <charset val="1"/>
    </font>
    <font>
      <b/>
      <sz val="11"/>
      <name val="Calibri"/>
      <family val="2"/>
    </font>
    <font>
      <b/>
      <sz val="11"/>
      <color rgb="FF000000"/>
      <name val="Calibri"/>
      <family val="2"/>
    </font>
    <font>
      <sz val="11"/>
      <color theme="0"/>
      <name val="Calibri"/>
      <family val="2"/>
      <charset val="1"/>
    </font>
    <font>
      <sz val="36"/>
      <color theme="0"/>
      <name val="Arial Narrow"/>
      <family val="2"/>
      <charset val="1"/>
    </font>
    <font>
      <b/>
      <sz val="11"/>
      <color rgb="FF00599C"/>
      <name val="Calibri"/>
      <family val="2"/>
    </font>
  </fonts>
  <fills count="6">
    <fill>
      <patternFill patternType="none"/>
    </fill>
    <fill>
      <patternFill patternType="gray125"/>
    </fill>
    <fill>
      <patternFill patternType="solid">
        <fgColor rgb="FFFFFFFF"/>
        <bgColor rgb="FFFEFEF8"/>
      </patternFill>
    </fill>
    <fill>
      <patternFill patternType="solid">
        <fgColor rgb="FFDDEBF7"/>
        <bgColor rgb="FFF9FAE2"/>
      </patternFill>
    </fill>
    <fill>
      <patternFill patternType="solid">
        <fgColor rgb="FFFF0000"/>
        <bgColor indexed="64"/>
      </patternFill>
    </fill>
    <fill>
      <patternFill patternType="solid">
        <fgColor rgb="FF00599C"/>
        <bgColor indexed="64"/>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B2B2B2"/>
      </left>
      <right/>
      <top/>
      <bottom style="thin">
        <color rgb="FFB2B2B2"/>
      </bottom>
      <diagonal/>
    </border>
    <border>
      <left style="thin">
        <color rgb="FFB2B2B2"/>
      </left>
      <right/>
      <top/>
      <bottom/>
      <diagonal/>
    </border>
    <border>
      <left style="thin">
        <color rgb="FFB2B2B2"/>
      </left>
      <right style="thin">
        <color rgb="FFB2B2B2"/>
      </right>
      <top/>
      <bottom style="thin">
        <color rgb="FFB2B2B2"/>
      </bottom>
      <diagonal/>
    </border>
    <border>
      <left style="thin">
        <color rgb="FFB2B2B2"/>
      </left>
      <right style="thin">
        <color rgb="FFB2B2B2"/>
      </right>
      <top style="thin">
        <color rgb="FFB2B2B2"/>
      </top>
      <bottom style="thin">
        <color rgb="FFB2B2B2"/>
      </bottom>
      <diagonal/>
    </border>
    <border>
      <left style="medium">
        <color auto="1"/>
      </left>
      <right style="thin">
        <color auto="1"/>
      </right>
      <top style="thin">
        <color auto="1"/>
      </top>
      <bottom style="medium">
        <color auto="1"/>
      </bottom>
      <diagonal/>
    </border>
  </borders>
  <cellStyleXfs count="4">
    <xf numFmtId="0" fontId="0" fillId="0" borderId="0"/>
    <xf numFmtId="166" fontId="19" fillId="0" borderId="0" applyBorder="0" applyProtection="0"/>
    <xf numFmtId="9" fontId="19" fillId="0" borderId="0" applyBorder="0" applyProtection="0"/>
    <xf numFmtId="0" fontId="12" fillId="0" borderId="0" applyBorder="0" applyProtection="0"/>
  </cellStyleXfs>
  <cellXfs count="237">
    <xf numFmtId="0" fontId="0" fillId="0" borderId="0" xfId="0"/>
    <xf numFmtId="0" fontId="0" fillId="0" borderId="0" xfId="0" applyAlignment="1">
      <alignment horizontal="center"/>
    </xf>
    <xf numFmtId="0" fontId="4" fillId="0" borderId="9" xfId="0" applyFont="1" applyBorder="1" applyAlignment="1">
      <alignment horizontal="center" vertical="center" wrapText="1"/>
    </xf>
    <xf numFmtId="0" fontId="4" fillId="0" borderId="9" xfId="0" applyFont="1" applyBorder="1" applyAlignment="1">
      <alignment horizontal="center"/>
    </xf>
    <xf numFmtId="0" fontId="4" fillId="0" borderId="9" xfId="0" applyFont="1" applyBorder="1" applyAlignment="1">
      <alignment horizontal="center" vertical="center"/>
    </xf>
    <xf numFmtId="0" fontId="5" fillId="0" borderId="9" xfId="0" applyFont="1" applyBorder="1" applyAlignment="1">
      <alignment wrapText="1"/>
    </xf>
    <xf numFmtId="0" fontId="5" fillId="0" borderId="9" xfId="0" applyFont="1" applyBorder="1" applyAlignment="1">
      <alignment horizontal="center"/>
    </xf>
    <xf numFmtId="0" fontId="4" fillId="0" borderId="9" xfId="0" applyFont="1" applyBorder="1"/>
    <xf numFmtId="0" fontId="3" fillId="0" borderId="9" xfId="0" applyFont="1" applyBorder="1" applyAlignment="1"/>
    <xf numFmtId="0" fontId="3" fillId="0" borderId="9" xfId="0" applyFont="1" applyBorder="1" applyAlignment="1">
      <alignment horizontal="center"/>
    </xf>
    <xf numFmtId="0" fontId="3" fillId="0" borderId="0" xfId="0" applyFont="1" applyAlignment="1"/>
    <xf numFmtId="0" fontId="0" fillId="0" borderId="9" xfId="0" applyFont="1" applyBorder="1" applyAlignment="1">
      <alignment horizontal="center"/>
    </xf>
    <xf numFmtId="0" fontId="0" fillId="0" borderId="9" xfId="0" applyFont="1" applyBorder="1" applyAlignment="1"/>
    <xf numFmtId="0" fontId="3" fillId="0" borderId="10" xfId="0" applyFont="1" applyBorder="1" applyAlignment="1"/>
    <xf numFmtId="0" fontId="0" fillId="0" borderId="0" xfId="0" applyFont="1" applyAlignment="1"/>
    <xf numFmtId="0" fontId="0" fillId="0" borderId="0" xfId="0" applyFont="1" applyAlignment="1">
      <alignment horizontal="center"/>
    </xf>
    <xf numFmtId="0" fontId="0" fillId="0" borderId="0" xfId="0" applyFont="1"/>
    <xf numFmtId="0" fontId="3" fillId="0" borderId="0" xfId="0" applyFont="1"/>
    <xf numFmtId="0" fontId="0" fillId="0" borderId="9" xfId="0" applyFont="1" applyBorder="1"/>
    <xf numFmtId="0" fontId="3" fillId="0" borderId="9" xfId="0" applyFont="1" applyBorder="1"/>
    <xf numFmtId="0" fontId="0" fillId="0" borderId="0" xfId="0" applyFont="1" applyBorder="1"/>
    <xf numFmtId="0" fontId="3" fillId="0" borderId="0" xfId="0" applyFont="1" applyAlignment="1">
      <alignment horizontal="center"/>
    </xf>
    <xf numFmtId="0" fontId="3" fillId="0" borderId="9" xfId="0" applyFont="1" applyBorder="1" applyAlignment="1">
      <alignment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textRotation="90" wrapText="1"/>
    </xf>
    <xf numFmtId="0" fontId="3" fillId="0" borderId="11" xfId="0" applyFont="1" applyBorder="1" applyAlignment="1">
      <alignment wrapText="1"/>
    </xf>
    <xf numFmtId="0" fontId="3" fillId="0" borderId="12" xfId="0" applyFont="1" applyBorder="1" applyAlignment="1">
      <alignment wrapText="1"/>
    </xf>
    <xf numFmtId="0" fontId="0" fillId="0" borderId="9" xfId="0" applyFont="1" applyBorder="1" applyAlignment="1">
      <alignment vertical="center" wrapText="1"/>
    </xf>
    <xf numFmtId="0" fontId="0" fillId="0" borderId="9" xfId="0" applyFont="1" applyBorder="1" applyAlignment="1">
      <alignment horizontal="center"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9" xfId="0" applyFont="1" applyBorder="1" applyAlignment="1">
      <alignment wrapText="1"/>
    </xf>
    <xf numFmtId="0" fontId="3" fillId="0" borderId="9" xfId="0" applyFont="1" applyBorder="1" applyAlignment="1">
      <alignment horizontal="center" wrapText="1"/>
    </xf>
    <xf numFmtId="0" fontId="3" fillId="0" borderId="9" xfId="0" applyFont="1" applyBorder="1" applyAlignment="1">
      <alignment horizontal="center" vertical="center"/>
    </xf>
    <xf numFmtId="0" fontId="3" fillId="0" borderId="9" xfId="0" applyFont="1" applyBorder="1" applyAlignment="1">
      <alignment horizontal="right" vertical="center" wrapText="1"/>
    </xf>
    <xf numFmtId="4" fontId="0" fillId="0" borderId="9" xfId="0" applyNumberFormat="1" applyBorder="1"/>
    <xf numFmtId="0" fontId="0" fillId="0" borderId="13" xfId="0" applyFont="1" applyBorder="1"/>
    <xf numFmtId="49" fontId="6" fillId="0" borderId="0" xfId="0" applyNumberFormat="1" applyFont="1"/>
    <xf numFmtId="0" fontId="0" fillId="0" borderId="0" xfId="0" applyFont="1" applyAlignment="1">
      <alignment vertical="center" wrapText="1"/>
    </xf>
    <xf numFmtId="0" fontId="0" fillId="0" borderId="0" xfId="0" applyFont="1" applyBorder="1" applyAlignment="1">
      <alignment vertical="center" wrapText="1"/>
    </xf>
    <xf numFmtId="49" fontId="7" fillId="0" borderId="9" xfId="0" applyNumberFormat="1" applyFont="1" applyBorder="1" applyAlignment="1">
      <alignment horizontal="center" vertical="center" wrapText="1"/>
    </xf>
    <xf numFmtId="0" fontId="0" fillId="0" borderId="9" xfId="0" applyFont="1" applyBorder="1" applyAlignment="1">
      <alignment horizontal="left" vertical="center" wrapText="1"/>
    </xf>
    <xf numFmtId="0" fontId="8" fillId="0" borderId="9" xfId="0" applyFont="1" applyBorder="1" applyAlignment="1">
      <alignment horizontal="center" vertical="center"/>
    </xf>
    <xf numFmtId="164" fontId="0" fillId="0" borderId="9" xfId="0" applyNumberFormat="1" applyFont="1" applyBorder="1" applyAlignment="1">
      <alignment horizontal="center" vertical="center" wrapText="1"/>
    </xf>
    <xf numFmtId="0" fontId="0" fillId="0" borderId="9" xfId="0" applyFont="1" applyBorder="1" applyAlignment="1">
      <alignment horizontal="left" vertical="center"/>
    </xf>
    <xf numFmtId="165" fontId="0" fillId="0" borderId="9" xfId="0" applyNumberFormat="1" applyFont="1" applyBorder="1" applyAlignment="1" applyProtection="1">
      <alignment horizontal="center" vertical="center"/>
    </xf>
    <xf numFmtId="49" fontId="6" fillId="0" borderId="9" xfId="0" applyNumberFormat="1" applyFont="1" applyBorder="1" applyAlignment="1">
      <alignment horizontal="center" vertical="center" wrapText="1"/>
    </xf>
    <xf numFmtId="0" fontId="3" fillId="0" borderId="1" xfId="0" applyFont="1" applyBorder="1" applyAlignment="1">
      <alignment horizontal="center" vertical="center" wrapText="1"/>
    </xf>
    <xf numFmtId="165" fontId="0" fillId="0" borderId="9" xfId="0" applyNumberFormat="1" applyFont="1" applyBorder="1" applyAlignment="1">
      <alignment horizontal="center" vertical="center" wrapText="1"/>
    </xf>
    <xf numFmtId="0" fontId="0" fillId="0" borderId="9" xfId="0" applyFont="1" applyBorder="1" applyAlignment="1">
      <alignment vertical="center"/>
    </xf>
    <xf numFmtId="164" fontId="6" fillId="0" borderId="9" xfId="0" applyNumberFormat="1" applyFont="1" applyBorder="1" applyAlignment="1">
      <alignment horizontal="center" vertical="center" wrapText="1"/>
    </xf>
    <xf numFmtId="49" fontId="0" fillId="0" borderId="9" xfId="0" applyNumberFormat="1" applyFont="1" applyBorder="1" applyAlignment="1">
      <alignment horizontal="center" vertical="center" wrapText="1"/>
    </xf>
    <xf numFmtId="0" fontId="6" fillId="0" borderId="9" xfId="0" applyFont="1" applyBorder="1" applyAlignment="1">
      <alignment vertical="center" wrapText="1"/>
    </xf>
    <xf numFmtId="0" fontId="0" fillId="0" borderId="14" xfId="0" applyFont="1" applyBorder="1" applyAlignment="1">
      <alignment vertical="center" wrapText="1"/>
    </xf>
    <xf numFmtId="166" fontId="0" fillId="0" borderId="9" xfId="1" applyFont="1" applyBorder="1" applyAlignment="1" applyProtection="1">
      <alignment vertical="center" wrapText="1"/>
    </xf>
    <xf numFmtId="166" fontId="6" fillId="0" borderId="9" xfId="1" applyFont="1" applyBorder="1" applyAlignment="1" applyProtection="1">
      <alignment vertical="center"/>
    </xf>
    <xf numFmtId="0" fontId="3" fillId="0" borderId="0" xfId="0" applyFont="1" applyAlignment="1">
      <alignment horizontal="left"/>
    </xf>
    <xf numFmtId="0" fontId="6" fillId="0" borderId="0" xfId="0" applyFont="1"/>
    <xf numFmtId="0" fontId="7" fillId="0" borderId="7" xfId="0" applyFont="1" applyBorder="1" applyAlignment="1" applyProtection="1"/>
    <xf numFmtId="0" fontId="6" fillId="0" borderId="13" xfId="0" applyFont="1" applyBorder="1"/>
    <xf numFmtId="0" fontId="6" fillId="0" borderId="9" xfId="0" applyFont="1" applyBorder="1" applyAlignment="1">
      <alignment horizontal="left" wrapText="1"/>
    </xf>
    <xf numFmtId="0" fontId="6" fillId="0" borderId="9" xfId="0" applyFont="1" applyBorder="1"/>
    <xf numFmtId="0" fontId="6" fillId="0" borderId="7" xfId="0" applyFont="1" applyBorder="1"/>
    <xf numFmtId="166" fontId="6" fillId="0" borderId="9" xfId="1" applyFont="1" applyBorder="1" applyAlignment="1" applyProtection="1">
      <alignment horizontal="right" vertical="top" wrapText="1"/>
    </xf>
    <xf numFmtId="166" fontId="6" fillId="0" borderId="9" xfId="1" applyFont="1" applyBorder="1" applyAlignment="1" applyProtection="1"/>
    <xf numFmtId="166" fontId="6" fillId="0" borderId="9" xfId="0" applyNumberFormat="1" applyFont="1" applyBorder="1"/>
    <xf numFmtId="0" fontId="6" fillId="0" borderId="0" xfId="0" applyFont="1" applyAlignment="1">
      <alignment horizontal="left"/>
    </xf>
    <xf numFmtId="0" fontId="7" fillId="0" borderId="15" xfId="0" applyFont="1" applyBorder="1" applyAlignment="1" applyProtection="1"/>
    <xf numFmtId="0" fontId="7" fillId="0" borderId="9" xfId="0" applyFont="1" applyBorder="1" applyAlignment="1" applyProtection="1"/>
    <xf numFmtId="0" fontId="7" fillId="0" borderId="16" xfId="0" applyFont="1" applyBorder="1" applyAlignment="1" applyProtection="1"/>
    <xf numFmtId="0" fontId="7" fillId="0" borderId="17" xfId="0" applyFont="1" applyBorder="1" applyAlignment="1" applyProtection="1"/>
    <xf numFmtId="0" fontId="7" fillId="0" borderId="0" xfId="0" applyFont="1" applyAlignment="1" applyProtection="1"/>
    <xf numFmtId="0" fontId="7" fillId="0" borderId="18" xfId="0" applyFont="1" applyBorder="1" applyAlignment="1" applyProtection="1"/>
    <xf numFmtId="0" fontId="7" fillId="0" borderId="0" xfId="0" applyFont="1" applyBorder="1" applyAlignment="1" applyProtection="1"/>
    <xf numFmtId="0" fontId="6" fillId="0" borderId="9" xfId="0" applyFont="1" applyBorder="1" applyAlignment="1">
      <alignment horizontal="center"/>
    </xf>
    <xf numFmtId="9" fontId="6" fillId="0" borderId="9" xfId="2" applyFont="1" applyBorder="1" applyAlignment="1" applyProtection="1">
      <alignment horizontal="center"/>
    </xf>
    <xf numFmtId="0" fontId="7" fillId="0" borderId="9" xfId="0" applyFont="1" applyBorder="1"/>
    <xf numFmtId="167" fontId="7" fillId="0" borderId="9" xfId="0" applyNumberFormat="1" applyFont="1" applyBorder="1"/>
    <xf numFmtId="0" fontId="3" fillId="0" borderId="14" xfId="0" applyFont="1" applyBorder="1" applyAlignment="1">
      <alignment horizontal="center"/>
    </xf>
    <xf numFmtId="0" fontId="6" fillId="0" borderId="9" xfId="0" applyFont="1" applyBorder="1" applyAlignment="1" applyProtection="1"/>
    <xf numFmtId="168" fontId="6" fillId="0" borderId="9" xfId="0" applyNumberFormat="1" applyFont="1" applyBorder="1" applyAlignment="1" applyProtection="1">
      <alignment horizontal="center"/>
    </xf>
    <xf numFmtId="168" fontId="6" fillId="0" borderId="9" xfId="0" applyNumberFormat="1" applyFont="1" applyBorder="1" applyAlignment="1" applyProtection="1"/>
    <xf numFmtId="169" fontId="6" fillId="0" borderId="9" xfId="0" applyNumberFormat="1" applyFont="1" applyBorder="1" applyAlignment="1" applyProtection="1"/>
    <xf numFmtId="168" fontId="6" fillId="0" borderId="9" xfId="0" applyNumberFormat="1" applyFont="1" applyBorder="1" applyAlignment="1">
      <alignment horizontal="center"/>
    </xf>
    <xf numFmtId="167" fontId="3" fillId="0" borderId="9" xfId="0" applyNumberFormat="1" applyFont="1" applyBorder="1" applyAlignment="1">
      <alignment horizontal="center" vertical="center"/>
    </xf>
    <xf numFmtId="0" fontId="6" fillId="0" borderId="0" xfId="0" applyFont="1" applyAlignment="1">
      <alignment vertical="center"/>
    </xf>
    <xf numFmtId="0" fontId="7" fillId="0" borderId="7" xfId="0" applyFont="1" applyBorder="1" applyAlignment="1" applyProtection="1">
      <alignment vertical="center"/>
    </xf>
    <xf numFmtId="0" fontId="6" fillId="0" borderId="9" xfId="0" applyFont="1" applyBorder="1" applyAlignment="1">
      <alignment vertical="center"/>
    </xf>
    <xf numFmtId="167" fontId="9" fillId="0" borderId="9" xfId="1" applyNumberFormat="1" applyFont="1" applyBorder="1" applyAlignment="1" applyProtection="1">
      <alignment horizontal="right" vertical="center" wrapText="1"/>
    </xf>
    <xf numFmtId="167" fontId="6" fillId="0" borderId="9" xfId="0" applyNumberFormat="1" applyFont="1" applyBorder="1" applyAlignment="1">
      <alignment vertical="center"/>
    </xf>
    <xf numFmtId="0" fontId="9" fillId="0" borderId="9" xfId="0" applyFont="1" applyBorder="1" applyAlignment="1">
      <alignment horizontal="left" vertical="center" wrapText="1"/>
    </xf>
    <xf numFmtId="167" fontId="7" fillId="0" borderId="9" xfId="0" applyNumberFormat="1" applyFont="1" applyBorder="1" applyAlignment="1">
      <alignment vertical="center"/>
    </xf>
    <xf numFmtId="0" fontId="6" fillId="0" borderId="9" xfId="0" applyFont="1" applyBorder="1" applyAlignment="1">
      <alignment horizontal="center" vertical="center"/>
    </xf>
    <xf numFmtId="9" fontId="6" fillId="0" borderId="9" xfId="2" applyFont="1" applyBorder="1" applyAlignment="1" applyProtection="1">
      <alignment horizontal="center" vertical="center"/>
    </xf>
    <xf numFmtId="0" fontId="7" fillId="0" borderId="0" xfId="0" applyFont="1" applyBorder="1" applyAlignment="1">
      <alignment vertical="center"/>
    </xf>
    <xf numFmtId="0" fontId="7" fillId="0" borderId="0" xfId="0" applyFont="1" applyBorder="1" applyAlignment="1" applyProtection="1">
      <alignment vertical="center"/>
    </xf>
    <xf numFmtId="0" fontId="6" fillId="0" borderId="0" xfId="0" applyFont="1" applyBorder="1" applyAlignment="1">
      <alignment vertical="center"/>
    </xf>
    <xf numFmtId="0" fontId="3" fillId="0" borderId="9" xfId="0" applyFont="1" applyBorder="1" applyAlignment="1" applyProtection="1">
      <alignment horizontal="center" vertical="center" wrapText="1"/>
    </xf>
    <xf numFmtId="0" fontId="3" fillId="0" borderId="9" xfId="0" applyFont="1" applyBorder="1" applyAlignment="1">
      <alignment vertical="center"/>
    </xf>
    <xf numFmtId="0" fontId="0" fillId="0" borderId="9" xfId="0" applyFont="1" applyBorder="1" applyAlignment="1">
      <alignment horizontal="center" vertical="center"/>
    </xf>
    <xf numFmtId="0" fontId="0" fillId="0" borderId="9" xfId="0" applyFont="1" applyBorder="1" applyAlignment="1" applyProtection="1">
      <alignment horizontal="center" vertical="center" wrapText="1"/>
    </xf>
    <xf numFmtId="0" fontId="3" fillId="0" borderId="9" xfId="0" applyFont="1" applyBorder="1" applyAlignment="1">
      <alignment horizontal="right"/>
    </xf>
    <xf numFmtId="169" fontId="3" fillId="0" borderId="9" xfId="0" applyNumberFormat="1" applyFont="1" applyBorder="1"/>
    <xf numFmtId="0" fontId="0" fillId="0" borderId="9" xfId="0" applyFont="1" applyBorder="1" applyAlignment="1" applyProtection="1">
      <alignment vertical="center"/>
    </xf>
    <xf numFmtId="0" fontId="6" fillId="2" borderId="9" xfId="0" applyFont="1" applyFill="1" applyBorder="1" applyAlignment="1">
      <alignment horizontal="left" vertical="center"/>
    </xf>
    <xf numFmtId="0" fontId="6" fillId="2" borderId="9" xfId="0" applyFont="1" applyFill="1" applyBorder="1" applyAlignment="1">
      <alignment horizontal="left" vertical="center" wrapText="1"/>
    </xf>
    <xf numFmtId="0" fontId="0" fillId="0" borderId="0" xfId="0" applyFont="1" applyBorder="1" applyAlignment="1">
      <alignment horizontal="center"/>
    </xf>
    <xf numFmtId="0" fontId="3" fillId="0" borderId="0" xfId="0" applyFont="1" applyBorder="1" applyAlignment="1">
      <alignment horizontal="center" vertical="center"/>
    </xf>
    <xf numFmtId="0" fontId="0" fillId="0" borderId="0" xfId="0" applyAlignment="1">
      <alignment horizontal="center" vertical="center" wrapText="1"/>
    </xf>
    <xf numFmtId="0" fontId="0" fillId="0" borderId="9" xfId="0" applyFont="1" applyBorder="1" applyAlignment="1">
      <alignment horizontal="left"/>
    </xf>
    <xf numFmtId="0" fontId="0" fillId="0" borderId="9" xfId="0" applyBorder="1" applyAlignment="1">
      <alignment horizontal="center"/>
    </xf>
    <xf numFmtId="0" fontId="3" fillId="0" borderId="9" xfId="0" applyFont="1" applyBorder="1" applyAlignment="1">
      <alignment horizontal="left"/>
    </xf>
    <xf numFmtId="0" fontId="3" fillId="0" borderId="9" xfId="0" applyFont="1" applyBorder="1" applyAlignment="1">
      <alignment horizontal="left" vertical="center"/>
    </xf>
    <xf numFmtId="0" fontId="0" fillId="0" borderId="9" xfId="0" applyBorder="1" applyAlignment="1">
      <alignment horizontal="center" vertical="center"/>
    </xf>
    <xf numFmtId="0" fontId="3" fillId="0" borderId="9" xfId="3" applyFont="1" applyBorder="1" applyAlignment="1" applyProtection="1">
      <alignment horizontal="center" vertical="center"/>
    </xf>
    <xf numFmtId="0" fontId="0" fillId="0" borderId="9" xfId="3" applyFont="1" applyBorder="1" applyAlignment="1" applyProtection="1">
      <alignment horizontal="left"/>
    </xf>
    <xf numFmtId="170" fontId="0" fillId="0" borderId="9" xfId="2" applyNumberFormat="1" applyFont="1" applyBorder="1" applyAlignment="1" applyProtection="1"/>
    <xf numFmtId="2" fontId="0" fillId="0" borderId="0" xfId="0" applyNumberFormat="1"/>
    <xf numFmtId="0" fontId="13" fillId="0" borderId="9" xfId="3" applyFont="1" applyBorder="1" applyAlignment="1" applyProtection="1">
      <alignment horizontal="left"/>
    </xf>
    <xf numFmtId="170" fontId="3" fillId="0" borderId="9" xfId="2" applyNumberFormat="1" applyFont="1" applyBorder="1" applyAlignment="1" applyProtection="1"/>
    <xf numFmtId="2" fontId="3" fillId="0" borderId="0" xfId="0" applyNumberFormat="1" applyFont="1"/>
    <xf numFmtId="0" fontId="13" fillId="0" borderId="0" xfId="3" applyFont="1" applyBorder="1" applyAlignment="1" applyProtection="1">
      <alignment horizontal="left"/>
    </xf>
    <xf numFmtId="170" fontId="3" fillId="0" borderId="0" xfId="2" applyNumberFormat="1" applyFont="1" applyBorder="1" applyAlignment="1" applyProtection="1"/>
    <xf numFmtId="0" fontId="0" fillId="0" borderId="0" xfId="3" applyFont="1" applyBorder="1" applyAlignment="1" applyProtection="1"/>
    <xf numFmtId="0" fontId="0" fillId="0" borderId="9" xfId="3" applyFont="1" applyBorder="1" applyAlignment="1" applyProtection="1"/>
    <xf numFmtId="0" fontId="0" fillId="0" borderId="9" xfId="3" applyFont="1" applyBorder="1" applyAlignment="1" applyProtection="1">
      <alignment horizontal="center"/>
    </xf>
    <xf numFmtId="0" fontId="3" fillId="0" borderId="9" xfId="3" applyFont="1" applyBorder="1" applyAlignment="1" applyProtection="1"/>
    <xf numFmtId="0" fontId="13" fillId="0" borderId="9" xfId="3" applyFont="1" applyBorder="1" applyAlignment="1" applyProtection="1"/>
    <xf numFmtId="0" fontId="13" fillId="0" borderId="19" xfId="3" applyFont="1" applyBorder="1" applyAlignment="1" applyProtection="1">
      <alignment horizontal="left"/>
    </xf>
    <xf numFmtId="0" fontId="14" fillId="0" borderId="9" xfId="0" applyFont="1" applyBorder="1" applyAlignment="1">
      <alignment horizontal="center"/>
    </xf>
    <xf numFmtId="0" fontId="15" fillId="0" borderId="9" xfId="0" applyFont="1" applyBorder="1"/>
    <xf numFmtId="0" fontId="15" fillId="0" borderId="9" xfId="0" applyFont="1" applyBorder="1" applyAlignment="1">
      <alignment horizontal="center"/>
    </xf>
    <xf numFmtId="9" fontId="0" fillId="0" borderId="0" xfId="2" applyFont="1" applyBorder="1" applyAlignment="1" applyProtection="1"/>
    <xf numFmtId="0" fontId="14" fillId="0" borderId="9" xfId="0" applyFont="1" applyBorder="1"/>
    <xf numFmtId="0" fontId="0" fillId="0" borderId="0" xfId="0" applyAlignment="1">
      <alignment vertical="center"/>
    </xf>
    <xf numFmtId="0" fontId="6" fillId="2" borderId="0" xfId="0" applyFont="1" applyFill="1" applyAlignment="1">
      <alignment vertical="center"/>
    </xf>
    <xf numFmtId="0" fontId="5" fillId="0" borderId="9" xfId="0" applyFont="1" applyBorder="1" applyAlignment="1">
      <alignment vertical="center" wrapText="1"/>
    </xf>
    <xf numFmtId="0" fontId="5" fillId="0" borderId="9" xfId="0" applyFont="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0" fontId="6" fillId="2" borderId="0" xfId="0" applyFont="1" applyFill="1" applyAlignment="1">
      <alignment vertical="center" wrapText="1"/>
    </xf>
    <xf numFmtId="0" fontId="4" fillId="0" borderId="9" xfId="0" applyFont="1" applyBorder="1" applyAlignment="1">
      <alignment vertical="center" wrapText="1"/>
    </xf>
    <xf numFmtId="10" fontId="17" fillId="0" borderId="0" xfId="2" applyNumberFormat="1" applyFont="1" applyBorder="1" applyAlignment="1" applyProtection="1">
      <alignment vertical="center" wrapText="1"/>
    </xf>
    <xf numFmtId="0" fontId="4" fillId="3" borderId="0" xfId="0" applyFont="1" applyFill="1" applyBorder="1" applyAlignment="1">
      <alignment vertical="center" wrapText="1"/>
    </xf>
    <xf numFmtId="0" fontId="4" fillId="3" borderId="0" xfId="0" applyFont="1" applyFill="1" applyBorder="1" applyAlignment="1">
      <alignment horizontal="center" vertical="center" wrapText="1"/>
    </xf>
    <xf numFmtId="0" fontId="7" fillId="2" borderId="0" xfId="0" applyFont="1" applyFill="1" applyAlignment="1">
      <alignment vertical="center" wrapText="1"/>
    </xf>
    <xf numFmtId="0" fontId="6" fillId="2" borderId="0" xfId="0" applyFont="1" applyFill="1" applyAlignment="1">
      <alignment horizontal="center" vertical="center" wrapText="1"/>
    </xf>
    <xf numFmtId="171" fontId="0" fillId="2" borderId="0" xfId="0" applyNumberFormat="1" applyFont="1" applyFill="1" applyBorder="1" applyAlignment="1" applyProtection="1">
      <alignment vertical="center" wrapText="1"/>
    </xf>
    <xf numFmtId="0" fontId="7" fillId="0" borderId="9" xfId="0" applyFont="1" applyBorder="1" applyAlignment="1">
      <alignment horizontal="center"/>
    </xf>
    <xf numFmtId="0" fontId="7" fillId="0" borderId="9" xfId="0" applyFont="1" applyBorder="1" applyAlignment="1">
      <alignment horizontal="center" vertical="center" wrapText="1"/>
    </xf>
    <xf numFmtId="0" fontId="7" fillId="0" borderId="9" xfId="0" applyFont="1" applyBorder="1" applyAlignment="1">
      <alignment horizontal="center" wrapText="1"/>
    </xf>
    <xf numFmtId="0" fontId="7" fillId="0" borderId="0" xfId="0" applyFont="1" applyBorder="1" applyAlignment="1">
      <alignment horizontal="center" wrapText="1"/>
    </xf>
    <xf numFmtId="0" fontId="6" fillId="0" borderId="9" xfId="0" applyFont="1" applyBorder="1" applyAlignment="1">
      <alignment horizontal="left" vertical="center"/>
    </xf>
    <xf numFmtId="0" fontId="3" fillId="2" borderId="9" xfId="0" applyFont="1" applyFill="1" applyBorder="1" applyAlignment="1">
      <alignment horizontal="center" vertical="center" wrapText="1"/>
    </xf>
    <xf numFmtId="9" fontId="0" fillId="0" borderId="9" xfId="0" applyNumberFormat="1" applyFont="1" applyBorder="1" applyAlignment="1">
      <alignment horizontal="center" vertical="center"/>
    </xf>
    <xf numFmtId="0" fontId="6" fillId="0" borderId="0" xfId="0" applyFont="1" applyBorder="1" applyAlignment="1">
      <alignment horizontal="center" vertical="top" wrapText="1"/>
    </xf>
    <xf numFmtId="0" fontId="6" fillId="0" borderId="0" xfId="0" applyFont="1" applyBorder="1" applyAlignment="1">
      <alignment horizontal="center" vertical="center" wrapText="1"/>
    </xf>
    <xf numFmtId="170" fontId="0" fillId="0" borderId="0" xfId="0" applyNumberFormat="1" applyBorder="1"/>
    <xf numFmtId="0" fontId="18" fillId="0" borderId="0" xfId="0" applyFont="1" applyBorder="1" applyAlignment="1">
      <alignment horizontal="left"/>
    </xf>
    <xf numFmtId="0" fontId="7" fillId="2" borderId="8" xfId="0" applyFont="1" applyFill="1" applyBorder="1" applyAlignment="1">
      <alignment vertical="center" wrapText="1"/>
    </xf>
    <xf numFmtId="0" fontId="6" fillId="2" borderId="0" xfId="0" applyFont="1" applyFill="1"/>
    <xf numFmtId="0" fontId="7" fillId="2" borderId="9" xfId="0" applyFont="1" applyFill="1" applyBorder="1" applyAlignment="1">
      <alignment horizontal="center" vertical="center" wrapText="1"/>
    </xf>
    <xf numFmtId="0" fontId="6" fillId="2" borderId="9" xfId="0" applyFont="1" applyFill="1" applyBorder="1" applyAlignment="1">
      <alignment vertical="center" wrapText="1"/>
    </xf>
    <xf numFmtId="0" fontId="6" fillId="2" borderId="9" xfId="0" applyFont="1" applyFill="1" applyBorder="1" applyAlignment="1">
      <alignment vertical="center"/>
    </xf>
    <xf numFmtId="0" fontId="7" fillId="2" borderId="13" xfId="0" applyFont="1" applyFill="1" applyBorder="1" applyAlignment="1">
      <alignment horizontal="left" vertical="center"/>
    </xf>
    <xf numFmtId="0" fontId="7" fillId="2" borderId="9" xfId="0" applyFont="1" applyFill="1" applyBorder="1" applyAlignment="1">
      <alignment horizontal="center" vertical="center"/>
    </xf>
    <xf numFmtId="0" fontId="7" fillId="2" borderId="0" xfId="0" applyFont="1" applyFill="1" applyBorder="1" applyAlignment="1">
      <alignment horizontal="center" vertical="center" wrapText="1"/>
    </xf>
    <xf numFmtId="0" fontId="7" fillId="2" borderId="9" xfId="0" applyFont="1" applyFill="1" applyBorder="1" applyAlignment="1">
      <alignment horizontal="left" vertical="center"/>
    </xf>
    <xf numFmtId="0" fontId="7" fillId="0" borderId="0" xfId="0" applyFont="1"/>
    <xf numFmtId="0" fontId="6" fillId="0" borderId="9" xfId="0" applyFont="1" applyBorder="1" applyAlignment="1">
      <alignment horizontal="center" vertical="center" wrapText="1"/>
    </xf>
    <xf numFmtId="2" fontId="6" fillId="0" borderId="9" xfId="0" applyNumberFormat="1" applyFont="1" applyBorder="1" applyAlignment="1">
      <alignment horizontal="center" vertical="center"/>
    </xf>
    <xf numFmtId="172" fontId="6" fillId="0" borderId="9" xfId="0" applyNumberFormat="1" applyFont="1" applyBorder="1" applyAlignment="1">
      <alignment horizontal="center" vertical="center"/>
    </xf>
    <xf numFmtId="173" fontId="6" fillId="0" borderId="9" xfId="0" applyNumberFormat="1" applyFont="1" applyBorder="1" applyAlignment="1">
      <alignment horizontal="center" vertical="center"/>
    </xf>
    <xf numFmtId="0" fontId="3" fillId="0" borderId="9" xfId="0" applyFont="1" applyBorder="1" applyAlignment="1">
      <alignment horizontal="center"/>
    </xf>
    <xf numFmtId="0" fontId="3" fillId="0" borderId="9" xfId="0" applyFont="1" applyBorder="1" applyAlignment="1">
      <alignment horizontal="center" vertical="center"/>
    </xf>
    <xf numFmtId="0" fontId="7" fillId="0" borderId="0" xfId="0" applyFont="1" applyBorder="1" applyAlignment="1">
      <alignment horizontal="left" vertical="top" wrapText="1"/>
    </xf>
    <xf numFmtId="0" fontId="0" fillId="0" borderId="0" xfId="0" applyAlignment="1">
      <alignment wrapText="1"/>
    </xf>
    <xf numFmtId="0" fontId="6" fillId="4" borderId="9" xfId="0" applyFont="1" applyFill="1" applyBorder="1" applyAlignment="1">
      <alignment horizontal="center" vertical="center"/>
    </xf>
    <xf numFmtId="0" fontId="6" fillId="0" borderId="0" xfId="0" applyFont="1" applyBorder="1" applyAlignment="1">
      <alignment horizontal="center" vertical="center"/>
    </xf>
    <xf numFmtId="0" fontId="3" fillId="0" borderId="0" xfId="0" applyFont="1" applyBorder="1" applyAlignment="1">
      <alignment vertical="center" wrapText="1"/>
    </xf>
    <xf numFmtId="172" fontId="0" fillId="0" borderId="9" xfId="0" applyNumberFormat="1" applyBorder="1" applyAlignment="1">
      <alignment horizontal="center"/>
    </xf>
    <xf numFmtId="174" fontId="0" fillId="0" borderId="9" xfId="0" applyNumberFormat="1" applyBorder="1" applyAlignment="1">
      <alignment horizontal="center"/>
    </xf>
    <xf numFmtId="0" fontId="0" fillId="0" borderId="9" xfId="0" applyFont="1" applyBorder="1" applyAlignment="1">
      <alignment horizontal="right"/>
    </xf>
    <xf numFmtId="0" fontId="3" fillId="0" borderId="9" xfId="0" applyFont="1" applyBorder="1" applyAlignment="1">
      <alignment horizontal="center"/>
    </xf>
    <xf numFmtId="0" fontId="3" fillId="0" borderId="0" xfId="0" applyFont="1" applyBorder="1" applyAlignment="1">
      <alignment horizontal="left"/>
    </xf>
    <xf numFmtId="0" fontId="3" fillId="0" borderId="8" xfId="0" applyFont="1" applyBorder="1" applyAlignment="1">
      <alignment horizontal="left"/>
    </xf>
    <xf numFmtId="0" fontId="4" fillId="0" borderId="9" xfId="0" applyFont="1" applyBorder="1" applyAlignment="1">
      <alignment horizontal="center" vertical="center" wrapText="1"/>
    </xf>
    <xf numFmtId="0" fontId="4" fillId="0" borderId="9" xfId="0" applyFont="1" applyBorder="1" applyAlignment="1">
      <alignment horizontal="center"/>
    </xf>
    <xf numFmtId="0" fontId="4" fillId="0" borderId="9"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7" fillId="0" borderId="9" xfId="0" applyFont="1" applyBorder="1" applyAlignment="1" applyProtection="1">
      <alignment horizontal="center" vertical="center"/>
    </xf>
    <xf numFmtId="0" fontId="21" fillId="0" borderId="8" xfId="0" applyFont="1" applyBorder="1" applyAlignment="1">
      <alignment horizontal="left"/>
    </xf>
    <xf numFmtId="0" fontId="3" fillId="0" borderId="14" xfId="0" applyFont="1" applyBorder="1" applyAlignment="1">
      <alignment horizontal="center"/>
    </xf>
    <xf numFmtId="0" fontId="7" fillId="0" borderId="0" xfId="0" applyFont="1" applyBorder="1" applyAlignment="1" applyProtection="1">
      <alignment horizontal="left" vertical="center"/>
    </xf>
    <xf numFmtId="0" fontId="7" fillId="0" borderId="9" xfId="0" applyFont="1" applyBorder="1" applyAlignment="1" applyProtection="1">
      <alignment horizontal="center" vertical="center" wrapText="1"/>
    </xf>
    <xf numFmtId="0" fontId="7" fillId="0" borderId="9" xfId="0" applyFont="1" applyBorder="1" applyAlignment="1" applyProtection="1">
      <alignment horizontal="center"/>
    </xf>
    <xf numFmtId="0" fontId="7" fillId="0" borderId="9" xfId="0" applyFont="1" applyBorder="1" applyAlignment="1" applyProtection="1">
      <alignment horizontal="center" wrapText="1"/>
    </xf>
    <xf numFmtId="0" fontId="7" fillId="0" borderId="0" xfId="0" applyFont="1" applyBorder="1" applyAlignment="1" applyProtection="1">
      <alignment horizontal="left"/>
    </xf>
    <xf numFmtId="0" fontId="3" fillId="0" borderId="9" xfId="3" applyFont="1" applyBorder="1" applyAlignment="1" applyProtection="1">
      <alignment horizontal="center"/>
    </xf>
    <xf numFmtId="0" fontId="0" fillId="0" borderId="9" xfId="3" applyFont="1" applyBorder="1" applyAlignment="1" applyProtection="1">
      <alignment horizontal="center"/>
    </xf>
    <xf numFmtId="0" fontId="3" fillId="0" borderId="9" xfId="3" applyFont="1" applyBorder="1" applyAlignment="1" applyProtection="1">
      <alignment horizontal="center" vertical="center"/>
    </xf>
    <xf numFmtId="0" fontId="7" fillId="2" borderId="0" xfId="0" applyFont="1" applyFill="1" applyBorder="1" applyAlignment="1">
      <alignment horizontal="left" vertical="center" wrapText="1"/>
    </xf>
    <xf numFmtId="0" fontId="16" fillId="0" borderId="8" xfId="0" applyFont="1" applyBorder="1" applyAlignment="1">
      <alignment horizontal="left" vertical="center"/>
    </xf>
    <xf numFmtId="0" fontId="7" fillId="2" borderId="9" xfId="0" applyFont="1" applyFill="1" applyBorder="1" applyAlignment="1">
      <alignment horizontal="left" vertical="center" wrapText="1"/>
    </xf>
    <xf numFmtId="0" fontId="7" fillId="0" borderId="0" xfId="0" applyFont="1" applyBorder="1" applyAlignment="1">
      <alignment horizontal="left" vertical="top" wrapText="1"/>
    </xf>
    <xf numFmtId="0" fontId="7" fillId="0" borderId="8" xfId="0" applyFont="1" applyBorder="1" applyAlignment="1">
      <alignment horizontal="left" vertical="center" wrapText="1"/>
    </xf>
    <xf numFmtId="0" fontId="7" fillId="0" borderId="0" xfId="0" applyFont="1" applyBorder="1" applyAlignment="1">
      <alignment wrapText="1"/>
    </xf>
    <xf numFmtId="0" fontId="7" fillId="0" borderId="8" xfId="0" applyFont="1" applyBorder="1" applyAlignment="1">
      <alignment horizontal="left" vertical="top" wrapText="1"/>
    </xf>
    <xf numFmtId="0" fontId="20" fillId="0" borderId="8" xfId="0" applyFont="1" applyBorder="1" applyAlignment="1">
      <alignment horizontal="left" vertical="center"/>
    </xf>
    <xf numFmtId="0" fontId="0" fillId="0" borderId="0" xfId="0" applyFont="1" applyFill="1"/>
    <xf numFmtId="0" fontId="2" fillId="0" borderId="0" xfId="0" applyFont="1" applyFill="1"/>
    <xf numFmtId="0" fontId="22" fillId="5" borderId="5" xfId="0" applyFont="1" applyFill="1" applyBorder="1"/>
    <xf numFmtId="0" fontId="22" fillId="5" borderId="0" xfId="0" applyFont="1" applyFill="1" applyBorder="1"/>
    <xf numFmtId="0" fontId="22" fillId="5" borderId="6" xfId="0" applyFont="1" applyFill="1" applyBorder="1"/>
    <xf numFmtId="0" fontId="23" fillId="5" borderId="4" xfId="0" applyFont="1" applyFill="1" applyBorder="1" applyAlignment="1">
      <alignment horizontal="center" vertical="top" wrapText="1"/>
    </xf>
    <xf numFmtId="0" fontId="23" fillId="5" borderId="5" xfId="0" applyFont="1" applyFill="1" applyBorder="1" applyAlignment="1">
      <alignment vertical="top" wrapText="1"/>
    </xf>
    <xf numFmtId="0" fontId="23" fillId="5" borderId="0" xfId="0" applyFont="1" applyFill="1" applyBorder="1" applyAlignment="1">
      <alignment vertical="top" wrapText="1"/>
    </xf>
    <xf numFmtId="0" fontId="23" fillId="5" borderId="6" xfId="0" applyFont="1" applyFill="1" applyBorder="1" applyAlignment="1">
      <alignment vertical="top" wrapText="1"/>
    </xf>
    <xf numFmtId="0" fontId="1" fillId="5" borderId="1" xfId="0" applyFont="1" applyFill="1" applyBorder="1"/>
    <xf numFmtId="0" fontId="1" fillId="5" borderId="2" xfId="0" applyFont="1" applyFill="1" applyBorder="1"/>
    <xf numFmtId="0" fontId="1" fillId="5" borderId="3" xfId="0" applyFont="1" applyFill="1" applyBorder="1"/>
    <xf numFmtId="49" fontId="24" fillId="0" borderId="7" xfId="0" applyNumberFormat="1" applyFont="1" applyFill="1" applyBorder="1" applyAlignment="1">
      <alignment horizontal="center" vertical="top" wrapText="1"/>
    </xf>
    <xf numFmtId="0" fontId="24" fillId="0" borderId="4" xfId="0" applyFont="1" applyFill="1" applyBorder="1" applyAlignment="1">
      <alignment horizontal="center" vertical="center"/>
    </xf>
    <xf numFmtId="0" fontId="6" fillId="0" borderId="9" xfId="0" applyFont="1" applyBorder="1" applyAlignment="1">
      <alignment wrapText="1"/>
    </xf>
    <xf numFmtId="0" fontId="6" fillId="0" borderId="0" xfId="0" applyFont="1" applyAlignment="1">
      <alignment wrapText="1"/>
    </xf>
    <xf numFmtId="0" fontId="6" fillId="0" borderId="12" xfId="0" applyFont="1" applyBorder="1" applyAlignment="1">
      <alignment wrapText="1"/>
    </xf>
    <xf numFmtId="0" fontId="6"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9" xfId="0" applyFont="1" applyBorder="1" applyAlignment="1" applyProtection="1">
      <alignment vertical="center" wrapText="1"/>
    </xf>
    <xf numFmtId="0" fontId="0" fillId="0" borderId="9" xfId="0" applyFont="1" applyBorder="1" applyAlignment="1">
      <alignment wrapText="1"/>
    </xf>
    <xf numFmtId="175" fontId="7" fillId="2" borderId="9" xfId="0" applyNumberFormat="1" applyFont="1" applyFill="1" applyBorder="1" applyAlignment="1" applyProtection="1">
      <alignment horizontal="right" vertical="center" wrapText="1"/>
    </xf>
    <xf numFmtId="175" fontId="6" fillId="2" borderId="9" xfId="0" applyNumberFormat="1" applyFont="1" applyFill="1" applyBorder="1" applyAlignment="1" applyProtection="1">
      <alignment horizontal="right" vertical="center" wrapText="1"/>
    </xf>
    <xf numFmtId="175" fontId="6" fillId="2" borderId="9" xfId="0" applyNumberFormat="1" applyFont="1" applyFill="1" applyBorder="1" applyAlignment="1" applyProtection="1">
      <alignment horizontal="right" vertical="center"/>
    </xf>
    <xf numFmtId="175" fontId="7" fillId="2" borderId="9" xfId="0" applyNumberFormat="1" applyFont="1" applyFill="1" applyBorder="1" applyAlignment="1" applyProtection="1">
      <alignment horizontal="right" vertical="center"/>
    </xf>
    <xf numFmtId="0" fontId="7" fillId="0" borderId="0" xfId="0" applyFont="1" applyBorder="1" applyAlignment="1">
      <alignment vertical="top" wrapText="1"/>
    </xf>
    <xf numFmtId="0" fontId="7" fillId="0" borderId="0" xfId="0" applyFont="1" applyBorder="1" applyAlignment="1">
      <alignment vertical="center" wrapText="1"/>
    </xf>
  </cellXfs>
  <cellStyles count="4">
    <cellStyle name="Migliaia" xfId="1" builtinId="3"/>
    <cellStyle name="Normale" xfId="0" builtinId="0"/>
    <cellStyle name="Percentuale" xfId="2" builtinId="5"/>
    <cellStyle name="Testo descrittivo" xfId="3" builtinId="53" customBuiltin="1"/>
  </cellStyles>
  <dxfs count="50">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ill>
        <patternFill>
          <bgColor rgb="FFFF0000"/>
        </patternFill>
      </fill>
    </dxf>
    <dxf>
      <fill>
        <patternFill>
          <bgColor rgb="FF92D050"/>
        </patternFill>
      </fill>
    </dxf>
    <dxf>
      <fill>
        <patternFill>
          <bgColor rgb="FF00B0F0"/>
        </patternFill>
      </fill>
    </dxf>
    <dxf>
      <font>
        <color rgb="FFFFFFFF"/>
      </font>
      <fill>
        <patternFill>
          <bgColor rgb="FFFF0000"/>
        </patternFill>
      </fill>
    </dxf>
  </dxfs>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7F7F7F"/>
      <rgbColor rgb="FF9999FF"/>
      <rgbColor rgb="FF993366"/>
      <rgbColor rgb="FFF9FAE2"/>
      <rgbColor rgb="FFDDEBF7"/>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FEFEF8"/>
      <rgbColor rgb="FF99FF66"/>
      <rgbColor rgb="FFFFFF99"/>
      <rgbColor rgb="FF93CDDD"/>
      <rgbColor rgb="FFFF99CC"/>
      <rgbColor rgb="FFCC99FF"/>
      <rgbColor rgb="FFFFCC99"/>
      <rgbColor rgb="FF3366FF"/>
      <rgbColor rgb="FF33CCCC"/>
      <rgbColor rgb="FF92D050"/>
      <rgbColor rgb="FFFFCC00"/>
      <rgbColor rgb="FFFF9900"/>
      <rgbColor rgb="FFFF6600"/>
      <rgbColor rgb="FF666699"/>
      <rgbColor rgb="FF969696"/>
      <rgbColor rgb="FF002060"/>
      <rgbColor rgb="FF339966"/>
      <rgbColor rgb="FF003300"/>
      <rgbColor rgb="FF4A452A"/>
      <rgbColor rgb="FF993300"/>
      <rgbColor rgb="FF993366"/>
      <rgbColor rgb="FF333399"/>
      <rgbColor rgb="FF444444"/>
      <rgbColor rgb="00003366"/>
      <rgbColor rgb="00339966"/>
      <rgbColor rgb="00003300"/>
      <rgbColor rgb="00333300"/>
      <rgbColor rgb="00993300"/>
      <rgbColor rgb="00993366"/>
      <rgbColor rgb="00333399"/>
      <rgbColor rgb="00333333"/>
    </indexedColors>
    <mruColors>
      <color rgb="FF0059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20</xdr:row>
      <xdr:rowOff>47625</xdr:rowOff>
    </xdr:from>
    <xdr:to>
      <xdr:col>9</xdr:col>
      <xdr:colOff>854270</xdr:colOff>
      <xdr:row>22</xdr:row>
      <xdr:rowOff>38100</xdr:rowOff>
    </xdr:to>
    <xdr:pic>
      <xdr:nvPicPr>
        <xdr:cNvPr id="2" name="Immagine 1"/>
        <xdr:cNvPicPr>
          <a:picLocks noChangeAspect="1"/>
        </xdr:cNvPicPr>
      </xdr:nvPicPr>
      <xdr:blipFill>
        <a:blip xmlns:r="http://schemas.openxmlformats.org/officeDocument/2006/relationships" r:embed="rId1"/>
        <a:stretch>
          <a:fillRect/>
        </a:stretch>
      </xdr:blipFill>
      <xdr:spPr>
        <a:xfrm>
          <a:off x="0" y="4886325"/>
          <a:ext cx="12474770" cy="44481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204.4.2%20a%20-%204.4.2%20l"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4.4.2 a - 4.4"/>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24"/>
  <sheetViews>
    <sheetView tabSelected="1" zoomScaleNormal="100" workbookViewId="0">
      <selection activeCell="B12" sqref="B12:L14"/>
    </sheetView>
  </sheetViews>
  <sheetFormatPr defaultColWidth="8.7109375" defaultRowHeight="15" x14ac:dyDescent="0.25"/>
  <cols>
    <col min="1" max="12" width="6.140625" style="210" customWidth="1"/>
    <col min="13" max="1025" width="8.7109375" style="210"/>
  </cols>
  <sheetData>
    <row r="2" spans="2:17" ht="15" customHeight="1" x14ac:dyDescent="0.25">
      <c r="B2" s="219"/>
      <c r="C2" s="220"/>
      <c r="D2" s="220"/>
      <c r="E2" s="220"/>
      <c r="F2" s="220"/>
      <c r="G2" s="220"/>
      <c r="H2" s="220"/>
      <c r="I2" s="220"/>
      <c r="J2" s="220"/>
      <c r="K2" s="220"/>
      <c r="L2" s="221"/>
    </row>
    <row r="3" spans="2:17" ht="15" customHeight="1" x14ac:dyDescent="0.25">
      <c r="B3" s="223" t="s">
        <v>0</v>
      </c>
      <c r="C3" s="223"/>
      <c r="D3" s="223"/>
      <c r="E3" s="223"/>
      <c r="F3" s="223"/>
      <c r="G3" s="223"/>
      <c r="H3" s="223"/>
      <c r="I3" s="223"/>
      <c r="J3" s="223"/>
      <c r="K3" s="223"/>
      <c r="L3" s="223"/>
    </row>
    <row r="4" spans="2:17" ht="15" customHeight="1" x14ac:dyDescent="0.25">
      <c r="B4" s="223"/>
      <c r="C4" s="223"/>
      <c r="D4" s="223"/>
      <c r="E4" s="223"/>
      <c r="F4" s="223"/>
      <c r="G4" s="223"/>
      <c r="H4" s="223"/>
      <c r="I4" s="223"/>
      <c r="J4" s="223"/>
      <c r="K4" s="223"/>
      <c r="L4" s="223"/>
    </row>
    <row r="5" spans="2:17" ht="15" customHeight="1" x14ac:dyDescent="0.25">
      <c r="B5" s="212"/>
      <c r="C5" s="213"/>
      <c r="D5" s="213"/>
      <c r="E5" s="213"/>
      <c r="F5" s="213"/>
      <c r="G5" s="213"/>
      <c r="H5" s="213"/>
      <c r="I5" s="213"/>
      <c r="J5" s="213"/>
      <c r="K5" s="213"/>
      <c r="L5" s="214"/>
    </row>
    <row r="6" spans="2:17" ht="15" customHeight="1" x14ac:dyDescent="0.25">
      <c r="B6" s="212"/>
      <c r="C6" s="213"/>
      <c r="D6" s="213"/>
      <c r="E6" s="213"/>
      <c r="F6" s="213"/>
      <c r="G6" s="213"/>
      <c r="H6" s="213"/>
      <c r="I6" s="213"/>
      <c r="J6" s="213"/>
      <c r="K6" s="213"/>
      <c r="L6" s="214"/>
      <c r="Q6" s="210" t="s">
        <v>1</v>
      </c>
    </row>
    <row r="7" spans="2:17" ht="15" customHeight="1" x14ac:dyDescent="0.25">
      <c r="B7" s="212"/>
      <c r="C7" s="213"/>
      <c r="D7" s="213"/>
      <c r="E7" s="213"/>
      <c r="F7" s="213"/>
      <c r="G7" s="213"/>
      <c r="H7" s="213"/>
      <c r="I7" s="213"/>
      <c r="J7" s="213"/>
      <c r="K7" s="213"/>
      <c r="L7" s="214"/>
    </row>
    <row r="8" spans="2:17" ht="15" customHeight="1" x14ac:dyDescent="0.25">
      <c r="B8" s="215" t="s">
        <v>893</v>
      </c>
      <c r="C8" s="215"/>
      <c r="D8" s="215"/>
      <c r="E8" s="215"/>
      <c r="F8" s="215"/>
      <c r="G8" s="215"/>
      <c r="H8" s="215"/>
      <c r="I8" s="215"/>
      <c r="J8" s="215"/>
      <c r="K8" s="215"/>
      <c r="L8" s="215"/>
    </row>
    <row r="9" spans="2:17" ht="15" customHeight="1" x14ac:dyDescent="0.25">
      <c r="B9" s="215"/>
      <c r="C9" s="215"/>
      <c r="D9" s="215"/>
      <c r="E9" s="215"/>
      <c r="F9" s="215"/>
      <c r="G9" s="215"/>
      <c r="H9" s="215"/>
      <c r="I9" s="215"/>
      <c r="J9" s="215"/>
      <c r="K9" s="215"/>
      <c r="L9" s="215"/>
      <c r="O9" s="211"/>
    </row>
    <row r="10" spans="2:17" ht="15" customHeight="1" x14ac:dyDescent="0.25">
      <c r="B10" s="215"/>
      <c r="C10" s="215"/>
      <c r="D10" s="215"/>
      <c r="E10" s="215"/>
      <c r="F10" s="215"/>
      <c r="G10" s="215"/>
      <c r="H10" s="215"/>
      <c r="I10" s="215"/>
      <c r="J10" s="215"/>
      <c r="K10" s="215"/>
      <c r="L10" s="215"/>
    </row>
    <row r="11" spans="2:17" ht="15" customHeight="1" x14ac:dyDescent="0.25">
      <c r="B11" s="216"/>
      <c r="C11" s="217"/>
      <c r="D11" s="217"/>
      <c r="E11" s="217"/>
      <c r="F11" s="217"/>
      <c r="G11" s="217"/>
      <c r="H11" s="217"/>
      <c r="I11" s="217"/>
      <c r="J11" s="217"/>
      <c r="K11" s="217"/>
      <c r="L11" s="218"/>
    </row>
    <row r="12" spans="2:17" ht="15" customHeight="1" x14ac:dyDescent="0.25">
      <c r="B12" s="215" t="s">
        <v>894</v>
      </c>
      <c r="C12" s="215"/>
      <c r="D12" s="215"/>
      <c r="E12" s="215"/>
      <c r="F12" s="215"/>
      <c r="G12" s="215"/>
      <c r="H12" s="215"/>
      <c r="I12" s="215"/>
      <c r="J12" s="215"/>
      <c r="K12" s="215"/>
      <c r="L12" s="215"/>
    </row>
    <row r="13" spans="2:17" ht="15" customHeight="1" x14ac:dyDescent="0.25">
      <c r="B13" s="215"/>
      <c r="C13" s="215"/>
      <c r="D13" s="215"/>
      <c r="E13" s="215"/>
      <c r="F13" s="215"/>
      <c r="G13" s="215"/>
      <c r="H13" s="215"/>
      <c r="I13" s="215"/>
      <c r="J13" s="215"/>
      <c r="K13" s="215"/>
      <c r="L13" s="215"/>
    </row>
    <row r="14" spans="2:17" ht="15" customHeight="1" x14ac:dyDescent="0.25">
      <c r="B14" s="215"/>
      <c r="C14" s="215"/>
      <c r="D14" s="215"/>
      <c r="E14" s="215"/>
      <c r="F14" s="215"/>
      <c r="G14" s="215"/>
      <c r="H14" s="215"/>
      <c r="I14" s="215"/>
      <c r="J14" s="215"/>
      <c r="K14" s="215"/>
      <c r="L14" s="215"/>
    </row>
    <row r="15" spans="2:17" ht="15" customHeight="1" x14ac:dyDescent="0.25">
      <c r="B15" s="216"/>
      <c r="C15" s="217"/>
      <c r="D15" s="217"/>
      <c r="E15" s="217"/>
      <c r="F15" s="217"/>
      <c r="G15" s="217"/>
      <c r="H15" s="217"/>
      <c r="I15" s="217"/>
      <c r="J15" s="217"/>
      <c r="K15" s="217"/>
      <c r="L15" s="218"/>
    </row>
    <row r="16" spans="2:17" ht="15" customHeight="1" x14ac:dyDescent="0.25">
      <c r="B16" s="215" t="s">
        <v>895</v>
      </c>
      <c r="C16" s="215"/>
      <c r="D16" s="215"/>
      <c r="E16" s="215"/>
      <c r="F16" s="215"/>
      <c r="G16" s="215"/>
      <c r="H16" s="215"/>
      <c r="I16" s="215"/>
      <c r="J16" s="215"/>
      <c r="K16" s="215"/>
      <c r="L16" s="215"/>
    </row>
    <row r="17" spans="2:12" ht="15" customHeight="1" x14ac:dyDescent="0.25">
      <c r="B17" s="215"/>
      <c r="C17" s="215"/>
      <c r="D17" s="215"/>
      <c r="E17" s="215"/>
      <c r="F17" s="215"/>
      <c r="G17" s="215"/>
      <c r="H17" s="215"/>
      <c r="I17" s="215"/>
      <c r="J17" s="215"/>
      <c r="K17" s="215"/>
      <c r="L17" s="215"/>
    </row>
    <row r="18" spans="2:12" ht="15" customHeight="1" x14ac:dyDescent="0.25">
      <c r="B18" s="215"/>
      <c r="C18" s="215"/>
      <c r="D18" s="215"/>
      <c r="E18" s="215"/>
      <c r="F18" s="215"/>
      <c r="G18" s="215"/>
      <c r="H18" s="215"/>
      <c r="I18" s="215"/>
      <c r="J18" s="215"/>
      <c r="K18" s="215"/>
      <c r="L18" s="215"/>
    </row>
    <row r="19" spans="2:12" ht="15" customHeight="1" x14ac:dyDescent="0.25">
      <c r="B19" s="216"/>
      <c r="C19" s="217"/>
      <c r="D19" s="217"/>
      <c r="E19" s="217"/>
      <c r="F19" s="217"/>
      <c r="G19" s="217"/>
      <c r="H19" s="217"/>
      <c r="I19" s="217"/>
      <c r="J19" s="217"/>
      <c r="K19" s="217"/>
      <c r="L19" s="218"/>
    </row>
    <row r="20" spans="2:12" ht="15" customHeight="1" x14ac:dyDescent="0.25">
      <c r="B20" s="216"/>
      <c r="C20" s="217"/>
      <c r="D20" s="217"/>
      <c r="E20" s="217"/>
      <c r="F20" s="217"/>
      <c r="G20" s="217"/>
      <c r="H20" s="217"/>
      <c r="I20" s="217"/>
      <c r="J20" s="217"/>
      <c r="K20" s="217"/>
      <c r="L20" s="218"/>
    </row>
    <row r="21" spans="2:12" ht="15" customHeight="1" x14ac:dyDescent="0.25">
      <c r="B21" s="216"/>
      <c r="C21" s="217"/>
      <c r="D21" s="217"/>
      <c r="E21" s="217"/>
      <c r="F21" s="217"/>
      <c r="G21" s="217"/>
      <c r="H21" s="217"/>
      <c r="I21" s="217"/>
      <c r="J21" s="217"/>
      <c r="K21" s="217"/>
      <c r="L21" s="218"/>
    </row>
    <row r="22" spans="2:12" ht="15" customHeight="1" x14ac:dyDescent="0.25">
      <c r="B22" s="216"/>
      <c r="C22" s="217"/>
      <c r="D22" s="217"/>
      <c r="E22" s="217"/>
      <c r="F22" s="217"/>
      <c r="G22" s="217"/>
      <c r="H22" s="217"/>
      <c r="I22" s="217"/>
      <c r="J22" s="217"/>
      <c r="K22" s="217"/>
      <c r="L22" s="218"/>
    </row>
    <row r="23" spans="2:12" ht="15" customHeight="1" x14ac:dyDescent="0.25">
      <c r="B23" s="216"/>
      <c r="C23" s="217"/>
      <c r="D23" s="217"/>
      <c r="E23" s="217"/>
      <c r="F23" s="217"/>
      <c r="G23" s="217"/>
      <c r="H23" s="217"/>
      <c r="I23" s="217"/>
      <c r="J23" s="217"/>
      <c r="K23" s="217"/>
      <c r="L23" s="218"/>
    </row>
    <row r="24" spans="2:12" ht="15" customHeight="1" x14ac:dyDescent="0.25">
      <c r="B24" s="222" t="s">
        <v>892</v>
      </c>
      <c r="C24" s="222"/>
      <c r="D24" s="222"/>
      <c r="E24" s="222"/>
      <c r="F24" s="222"/>
      <c r="G24" s="222"/>
      <c r="H24" s="222"/>
      <c r="I24" s="222"/>
      <c r="J24" s="222"/>
      <c r="K24" s="222"/>
      <c r="L24" s="222"/>
    </row>
  </sheetData>
  <mergeCells count="5">
    <mergeCell ref="B3:L4"/>
    <mergeCell ref="B8:L10"/>
    <mergeCell ref="B12:L14"/>
    <mergeCell ref="B16:L18"/>
    <mergeCell ref="B24:L24"/>
  </mergeCells>
  <pageMargins left="0.70866141732283472" right="0.70866141732283472" top="0.74803149606299213" bottom="0.74803149606299213" header="0.51181102362204722" footer="0.51181102362204722"/>
  <pageSetup paperSize="9" firstPageNumber="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5"/>
  <sheetViews>
    <sheetView topLeftCell="A13" zoomScaleNormal="100" workbookViewId="0">
      <selection activeCell="A32" sqref="A32"/>
    </sheetView>
  </sheetViews>
  <sheetFormatPr defaultRowHeight="15" x14ac:dyDescent="0.25"/>
  <cols>
    <col min="1" max="1" width="77.140625"/>
    <col min="2" max="2" width="5.28515625" style="1"/>
    <col min="3" max="3" width="4.7109375" style="1"/>
    <col min="4" max="5" width="5" style="1" bestFit="1" customWidth="1"/>
    <col min="6" max="6" width="6.140625" style="1"/>
    <col min="7" max="9" width="5.140625" style="1"/>
    <col min="10" max="10" width="4.85546875" style="1"/>
    <col min="11" max="12" width="5.42578125" style="1"/>
    <col min="13" max="13" width="5.7109375" style="1"/>
    <col min="14" max="14" width="5" style="1"/>
    <col min="15" max="15" width="4.85546875" style="1"/>
    <col min="16" max="16" width="6.140625" style="1"/>
    <col min="17" max="17" width="6.28515625" style="1"/>
    <col min="18" max="1025" width="8.42578125"/>
  </cols>
  <sheetData>
    <row r="1" spans="1:16" x14ac:dyDescent="0.25">
      <c r="A1" s="185" t="s">
        <v>2</v>
      </c>
      <c r="B1" s="185"/>
      <c r="C1" s="185"/>
      <c r="D1" s="185"/>
      <c r="E1" s="185"/>
      <c r="F1" s="185"/>
      <c r="G1" s="185"/>
      <c r="H1" s="185"/>
      <c r="I1" s="185"/>
      <c r="J1" s="185"/>
      <c r="K1" s="185"/>
      <c r="L1" s="185"/>
      <c r="M1" s="185"/>
      <c r="N1" s="185"/>
      <c r="O1" s="185"/>
      <c r="P1" s="185"/>
    </row>
    <row r="2" spans="1:16" ht="15" customHeight="1" x14ac:dyDescent="0.25">
      <c r="A2" s="186" t="s">
        <v>3</v>
      </c>
      <c r="B2" s="187" t="s">
        <v>4</v>
      </c>
      <c r="C2" s="187"/>
      <c r="D2" s="187"/>
      <c r="E2" s="187"/>
      <c r="F2" s="187"/>
      <c r="G2" s="187"/>
      <c r="H2" s="187"/>
      <c r="I2" s="187"/>
      <c r="J2" s="187"/>
      <c r="K2" s="187"/>
      <c r="L2" s="187"/>
      <c r="M2" s="187"/>
      <c r="N2" s="187"/>
      <c r="O2" s="187"/>
      <c r="P2" s="188" t="s">
        <v>5</v>
      </c>
    </row>
    <row r="3" spans="1:16" ht="15" customHeight="1" x14ac:dyDescent="0.25">
      <c r="A3" s="186"/>
      <c r="B3" s="3">
        <v>1</v>
      </c>
      <c r="C3" s="3">
        <v>2</v>
      </c>
      <c r="D3" s="3">
        <v>3</v>
      </c>
      <c r="E3" s="3">
        <v>4</v>
      </c>
      <c r="F3" s="3">
        <v>5</v>
      </c>
      <c r="G3" s="3">
        <v>6</v>
      </c>
      <c r="H3" s="3">
        <v>7</v>
      </c>
      <c r="I3" s="3">
        <v>8</v>
      </c>
      <c r="J3" s="3">
        <v>9</v>
      </c>
      <c r="K3" s="3">
        <v>10</v>
      </c>
      <c r="L3" s="3">
        <v>11</v>
      </c>
      <c r="M3" s="3">
        <v>12</v>
      </c>
      <c r="N3" s="3">
        <v>13</v>
      </c>
      <c r="O3" s="3">
        <v>14</v>
      </c>
      <c r="P3" s="188"/>
    </row>
    <row r="4" spans="1:16" x14ac:dyDescent="0.25">
      <c r="A4" s="5" t="s">
        <v>6</v>
      </c>
      <c r="B4" s="6"/>
      <c r="C4" s="6"/>
      <c r="D4" s="6"/>
      <c r="E4" s="6"/>
      <c r="F4" s="6"/>
      <c r="G4" s="6"/>
      <c r="H4" s="6"/>
      <c r="I4" s="6">
        <v>80</v>
      </c>
      <c r="J4" s="6">
        <v>1</v>
      </c>
      <c r="K4" s="6">
        <v>1</v>
      </c>
      <c r="L4" s="6">
        <v>1</v>
      </c>
      <c r="M4" s="6"/>
      <c r="N4" s="6"/>
      <c r="O4" s="6">
        <v>1</v>
      </c>
      <c r="P4" s="3">
        <v>84</v>
      </c>
    </row>
    <row r="5" spans="1:16" x14ac:dyDescent="0.25">
      <c r="A5" s="5" t="s">
        <v>7</v>
      </c>
      <c r="B5" s="6"/>
      <c r="C5" s="6"/>
      <c r="D5" s="6">
        <v>1</v>
      </c>
      <c r="E5" s="6"/>
      <c r="F5" s="6">
        <v>29</v>
      </c>
      <c r="G5" s="6">
        <v>30</v>
      </c>
      <c r="H5" s="6"/>
      <c r="I5" s="6"/>
      <c r="J5" s="6"/>
      <c r="K5" s="6"/>
      <c r="L5" s="6"/>
      <c r="M5" s="6"/>
      <c r="N5" s="6"/>
      <c r="O5" s="6"/>
      <c r="P5" s="3">
        <v>60</v>
      </c>
    </row>
    <row r="6" spans="1:16" x14ac:dyDescent="0.25">
      <c r="A6" s="5" t="s">
        <v>8</v>
      </c>
      <c r="B6" s="6"/>
      <c r="C6" s="6"/>
      <c r="D6" s="6"/>
      <c r="E6" s="6"/>
      <c r="F6" s="6">
        <v>1</v>
      </c>
      <c r="G6" s="6">
        <v>60</v>
      </c>
      <c r="H6" s="6"/>
      <c r="I6" s="6"/>
      <c r="J6" s="6"/>
      <c r="K6" s="6"/>
      <c r="L6" s="6">
        <v>1</v>
      </c>
      <c r="M6" s="6"/>
      <c r="N6" s="6"/>
      <c r="O6" s="6"/>
      <c r="P6" s="3">
        <v>62</v>
      </c>
    </row>
    <row r="7" spans="1:16" x14ac:dyDescent="0.25">
      <c r="A7" s="5" t="s">
        <v>9</v>
      </c>
      <c r="B7" s="6"/>
      <c r="C7" s="6"/>
      <c r="D7" s="6"/>
      <c r="E7" s="6"/>
      <c r="F7" s="6">
        <v>11</v>
      </c>
      <c r="G7" s="6">
        <v>32</v>
      </c>
      <c r="H7" s="6"/>
      <c r="I7" s="6"/>
      <c r="J7" s="6">
        <v>1</v>
      </c>
      <c r="K7" s="6">
        <v>1</v>
      </c>
      <c r="L7" s="6"/>
      <c r="M7" s="6"/>
      <c r="N7" s="6"/>
      <c r="O7" s="6"/>
      <c r="P7" s="3">
        <v>45</v>
      </c>
    </row>
    <row r="8" spans="1:16" x14ac:dyDescent="0.25">
      <c r="A8" s="5" t="s">
        <v>10</v>
      </c>
      <c r="B8" s="6"/>
      <c r="C8" s="6"/>
      <c r="D8" s="6"/>
      <c r="E8" s="6"/>
      <c r="F8" s="6">
        <v>1</v>
      </c>
      <c r="G8" s="6"/>
      <c r="H8" s="6"/>
      <c r="I8" s="6"/>
      <c r="J8" s="6"/>
      <c r="K8" s="6">
        <v>56</v>
      </c>
      <c r="L8" s="6">
        <v>24</v>
      </c>
      <c r="M8" s="6"/>
      <c r="N8" s="6">
        <v>3</v>
      </c>
      <c r="O8" s="6">
        <v>18</v>
      </c>
      <c r="P8" s="3">
        <v>102</v>
      </c>
    </row>
    <row r="9" spans="1:16" x14ac:dyDescent="0.25">
      <c r="A9" s="5" t="s">
        <v>11</v>
      </c>
      <c r="B9" s="6"/>
      <c r="C9" s="6"/>
      <c r="D9" s="6"/>
      <c r="E9" s="6"/>
      <c r="F9" s="6">
        <v>2</v>
      </c>
      <c r="G9" s="6">
        <v>70</v>
      </c>
      <c r="H9" s="6"/>
      <c r="I9" s="6"/>
      <c r="J9" s="6"/>
      <c r="K9" s="6"/>
      <c r="L9" s="6"/>
      <c r="M9" s="6"/>
      <c r="N9" s="6"/>
      <c r="O9" s="6"/>
      <c r="P9" s="3">
        <v>72</v>
      </c>
    </row>
    <row r="10" spans="1:16" x14ac:dyDescent="0.25">
      <c r="A10" s="5" t="s">
        <v>12</v>
      </c>
      <c r="B10" s="6">
        <v>9</v>
      </c>
      <c r="C10" s="6">
        <v>4</v>
      </c>
      <c r="D10" s="6">
        <v>3</v>
      </c>
      <c r="E10" s="6"/>
      <c r="F10" s="6"/>
      <c r="G10" s="6"/>
      <c r="H10" s="6"/>
      <c r="I10" s="6"/>
      <c r="J10" s="6">
        <v>66</v>
      </c>
      <c r="K10" s="6"/>
      <c r="L10" s="6"/>
      <c r="M10" s="6"/>
      <c r="N10" s="6"/>
      <c r="O10" s="6"/>
      <c r="P10" s="3">
        <v>82</v>
      </c>
    </row>
    <row r="11" spans="1:16" x14ac:dyDescent="0.25">
      <c r="A11" s="5" t="s">
        <v>13</v>
      </c>
      <c r="B11" s="6"/>
      <c r="C11" s="6">
        <v>47</v>
      </c>
      <c r="D11" s="6">
        <v>14</v>
      </c>
      <c r="E11" s="6"/>
      <c r="F11" s="6"/>
      <c r="G11" s="6"/>
      <c r="H11" s="6"/>
      <c r="I11" s="6"/>
      <c r="J11" s="6"/>
      <c r="K11" s="6"/>
      <c r="L11" s="6"/>
      <c r="M11" s="6"/>
      <c r="N11" s="6"/>
      <c r="O11" s="6"/>
      <c r="P11" s="3">
        <v>61</v>
      </c>
    </row>
    <row r="12" spans="1:16" x14ac:dyDescent="0.25">
      <c r="A12" s="5" t="s">
        <v>14</v>
      </c>
      <c r="B12" s="6"/>
      <c r="C12" s="6"/>
      <c r="D12" s="6"/>
      <c r="E12" s="6"/>
      <c r="F12" s="6"/>
      <c r="G12" s="6"/>
      <c r="H12" s="6"/>
      <c r="I12" s="6"/>
      <c r="J12" s="6"/>
      <c r="K12" s="6"/>
      <c r="L12" s="6"/>
      <c r="M12" s="6">
        <v>106</v>
      </c>
      <c r="N12" s="6">
        <v>4</v>
      </c>
      <c r="O12" s="6">
        <v>1</v>
      </c>
      <c r="P12" s="3">
        <v>111</v>
      </c>
    </row>
    <row r="13" spans="1:16" x14ac:dyDescent="0.25">
      <c r="A13" s="5" t="s">
        <v>15</v>
      </c>
      <c r="B13" s="6"/>
      <c r="C13" s="6"/>
      <c r="D13" s="6"/>
      <c r="E13" s="6">
        <v>1</v>
      </c>
      <c r="F13" s="6"/>
      <c r="G13" s="6"/>
      <c r="H13" s="6"/>
      <c r="I13" s="6">
        <v>53</v>
      </c>
      <c r="J13" s="6">
        <v>13</v>
      </c>
      <c r="K13" s="6"/>
      <c r="L13" s="6"/>
      <c r="M13" s="6"/>
      <c r="N13" s="6"/>
      <c r="O13" s="6"/>
      <c r="P13" s="3">
        <v>67</v>
      </c>
    </row>
    <row r="14" spans="1:16" x14ac:dyDescent="0.25">
      <c r="A14" s="5" t="s">
        <v>16</v>
      </c>
      <c r="B14" s="6">
        <v>3</v>
      </c>
      <c r="C14" s="6"/>
      <c r="D14" s="6">
        <v>3</v>
      </c>
      <c r="E14" s="6"/>
      <c r="F14" s="6"/>
      <c r="G14" s="6"/>
      <c r="H14" s="6"/>
      <c r="I14" s="6"/>
      <c r="J14" s="6">
        <v>67</v>
      </c>
      <c r="K14" s="6"/>
      <c r="L14" s="6"/>
      <c r="M14" s="6"/>
      <c r="N14" s="6">
        <v>2</v>
      </c>
      <c r="O14" s="6"/>
      <c r="P14" s="3">
        <v>75</v>
      </c>
    </row>
    <row r="15" spans="1:16" x14ac:dyDescent="0.25">
      <c r="A15" s="5" t="s">
        <v>17</v>
      </c>
      <c r="B15" s="6">
        <v>44</v>
      </c>
      <c r="C15" s="6"/>
      <c r="D15" s="6"/>
      <c r="E15" s="6"/>
      <c r="F15" s="6"/>
      <c r="G15" s="6"/>
      <c r="H15" s="6"/>
      <c r="I15" s="6"/>
      <c r="J15" s="6"/>
      <c r="K15" s="6"/>
      <c r="L15" s="6"/>
      <c r="M15" s="6"/>
      <c r="N15" s="6"/>
      <c r="O15" s="6"/>
      <c r="P15" s="3">
        <v>44</v>
      </c>
    </row>
    <row r="16" spans="1:16" x14ac:dyDescent="0.25">
      <c r="A16" s="5" t="s">
        <v>18</v>
      </c>
      <c r="B16" s="6">
        <v>1</v>
      </c>
      <c r="C16" s="6"/>
      <c r="D16" s="6">
        <v>1</v>
      </c>
      <c r="E16" s="6"/>
      <c r="F16" s="6">
        <v>7</v>
      </c>
      <c r="G16" s="6"/>
      <c r="H16" s="6">
        <v>102</v>
      </c>
      <c r="I16" s="6"/>
      <c r="J16" s="6"/>
      <c r="K16" s="6"/>
      <c r="L16" s="6"/>
      <c r="M16" s="6"/>
      <c r="N16" s="6"/>
      <c r="O16" s="6"/>
      <c r="P16" s="3">
        <v>111</v>
      </c>
    </row>
    <row r="17" spans="1:17" x14ac:dyDescent="0.25">
      <c r="A17" s="5" t="s">
        <v>19</v>
      </c>
      <c r="B17" s="6"/>
      <c r="C17" s="6"/>
      <c r="D17" s="6">
        <v>3</v>
      </c>
      <c r="E17" s="6">
        <v>27</v>
      </c>
      <c r="F17" s="6">
        <v>13</v>
      </c>
      <c r="G17" s="6"/>
      <c r="H17" s="6"/>
      <c r="I17" s="6"/>
      <c r="J17" s="6"/>
      <c r="K17" s="6"/>
      <c r="L17" s="6"/>
      <c r="M17" s="6"/>
      <c r="N17" s="6"/>
      <c r="O17" s="6"/>
      <c r="P17" s="3">
        <v>43</v>
      </c>
    </row>
    <row r="18" spans="1:17" x14ac:dyDescent="0.25">
      <c r="A18" s="5" t="s">
        <v>20</v>
      </c>
      <c r="B18" s="6"/>
      <c r="C18" s="6"/>
      <c r="D18" s="6">
        <v>53</v>
      </c>
      <c r="E18" s="6"/>
      <c r="F18" s="6">
        <v>71</v>
      </c>
      <c r="G18" s="6">
        <v>1</v>
      </c>
      <c r="H18" s="6">
        <v>1</v>
      </c>
      <c r="I18" s="6"/>
      <c r="J18" s="6"/>
      <c r="K18" s="6"/>
      <c r="L18" s="6"/>
      <c r="M18" s="6"/>
      <c r="N18" s="6"/>
      <c r="O18" s="6"/>
      <c r="P18" s="3">
        <v>126</v>
      </c>
    </row>
    <row r="19" spans="1:17" x14ac:dyDescent="0.25">
      <c r="A19" s="5" t="s">
        <v>21</v>
      </c>
      <c r="B19" s="6"/>
      <c r="C19" s="6"/>
      <c r="D19" s="6"/>
      <c r="E19" s="6"/>
      <c r="F19" s="6"/>
      <c r="G19" s="6"/>
      <c r="H19" s="6">
        <v>1</v>
      </c>
      <c r="I19" s="6"/>
      <c r="J19" s="6"/>
      <c r="K19" s="6">
        <v>1</v>
      </c>
      <c r="L19" s="6"/>
      <c r="M19" s="6">
        <v>9</v>
      </c>
      <c r="N19" s="6">
        <v>70</v>
      </c>
      <c r="O19" s="6">
        <v>3</v>
      </c>
      <c r="P19" s="3">
        <v>84</v>
      </c>
    </row>
    <row r="20" spans="1:17" x14ac:dyDescent="0.25">
      <c r="A20" s="5" t="s">
        <v>22</v>
      </c>
      <c r="B20" s="6"/>
      <c r="C20" s="6"/>
      <c r="D20" s="6"/>
      <c r="E20" s="6"/>
      <c r="F20" s="6">
        <v>11</v>
      </c>
      <c r="G20" s="6">
        <v>66</v>
      </c>
      <c r="H20" s="6"/>
      <c r="I20" s="6"/>
      <c r="J20" s="6"/>
      <c r="K20" s="6"/>
      <c r="L20" s="6">
        <v>1</v>
      </c>
      <c r="M20" s="6"/>
      <c r="N20" s="6"/>
      <c r="O20" s="6"/>
      <c r="P20" s="3">
        <v>78</v>
      </c>
    </row>
    <row r="21" spans="1:17" x14ac:dyDescent="0.25">
      <c r="A21" s="5" t="s">
        <v>23</v>
      </c>
      <c r="B21" s="6"/>
      <c r="C21" s="6"/>
      <c r="D21" s="6"/>
      <c r="E21" s="6"/>
      <c r="F21" s="6"/>
      <c r="G21" s="6"/>
      <c r="H21" s="6"/>
      <c r="I21" s="6"/>
      <c r="J21" s="6"/>
      <c r="K21" s="6">
        <v>4</v>
      </c>
      <c r="L21" s="6">
        <v>6</v>
      </c>
      <c r="M21" s="6">
        <v>25</v>
      </c>
      <c r="N21" s="6">
        <v>8</v>
      </c>
      <c r="O21" s="6">
        <v>12</v>
      </c>
      <c r="P21" s="3">
        <v>55</v>
      </c>
    </row>
    <row r="22" spans="1:17" x14ac:dyDescent="0.25">
      <c r="A22" s="5" t="s">
        <v>24</v>
      </c>
      <c r="B22" s="6"/>
      <c r="C22" s="6"/>
      <c r="D22" s="6"/>
      <c r="E22" s="6"/>
      <c r="F22" s="6">
        <v>2</v>
      </c>
      <c r="G22" s="6">
        <v>6</v>
      </c>
      <c r="H22" s="6"/>
      <c r="I22" s="6"/>
      <c r="J22" s="6"/>
      <c r="K22" s="6">
        <v>1</v>
      </c>
      <c r="L22" s="6">
        <v>64</v>
      </c>
      <c r="M22" s="6"/>
      <c r="N22" s="6">
        <v>1</v>
      </c>
      <c r="O22" s="6"/>
      <c r="P22" s="3">
        <v>74</v>
      </c>
    </row>
    <row r="23" spans="1:17" x14ac:dyDescent="0.25">
      <c r="A23" s="5" t="s">
        <v>25</v>
      </c>
      <c r="B23" s="6"/>
      <c r="C23" s="6"/>
      <c r="D23" s="6"/>
      <c r="E23" s="6"/>
      <c r="F23" s="6"/>
      <c r="G23" s="6"/>
      <c r="H23" s="6"/>
      <c r="I23" s="6"/>
      <c r="J23" s="6"/>
      <c r="K23" s="6">
        <v>59</v>
      </c>
      <c r="L23" s="6">
        <v>27</v>
      </c>
      <c r="M23" s="6"/>
      <c r="N23" s="6">
        <v>1</v>
      </c>
      <c r="O23" s="6"/>
      <c r="P23" s="3">
        <v>87</v>
      </c>
    </row>
    <row r="24" spans="1:17" x14ac:dyDescent="0.25">
      <c r="A24" s="7" t="s">
        <v>26</v>
      </c>
      <c r="B24" s="3">
        <v>57</v>
      </c>
      <c r="C24" s="3">
        <v>51</v>
      </c>
      <c r="D24" s="3">
        <v>78</v>
      </c>
      <c r="E24" s="3">
        <v>28</v>
      </c>
      <c r="F24" s="3">
        <v>148</v>
      </c>
      <c r="G24" s="3">
        <v>265</v>
      </c>
      <c r="H24" s="3">
        <v>104</v>
      </c>
      <c r="I24" s="3">
        <v>133</v>
      </c>
      <c r="J24" s="3">
        <v>148</v>
      </c>
      <c r="K24" s="3">
        <v>123</v>
      </c>
      <c r="L24" s="3">
        <v>124</v>
      </c>
      <c r="M24" s="3">
        <v>139</v>
      </c>
      <c r="N24" s="3">
        <v>89</v>
      </c>
      <c r="O24" s="3">
        <v>35</v>
      </c>
      <c r="P24" s="3">
        <v>1523</v>
      </c>
    </row>
    <row r="26" spans="1:17" x14ac:dyDescent="0.25">
      <c r="A26" s="184" t="s">
        <v>27</v>
      </c>
      <c r="B26" s="184"/>
      <c r="C26" s="184"/>
      <c r="D26" s="184"/>
      <c r="E26" s="184"/>
      <c r="F26" s="184"/>
      <c r="G26" s="184"/>
      <c r="H26" s="184"/>
      <c r="I26" s="184"/>
      <c r="J26" s="184"/>
      <c r="K26" s="184"/>
      <c r="L26" s="184"/>
      <c r="M26" s="184"/>
      <c r="N26" s="184"/>
      <c r="O26" s="184"/>
      <c r="P26" s="184"/>
      <c r="Q26" s="184"/>
    </row>
    <row r="27" spans="1:17" x14ac:dyDescent="0.25">
      <c r="A27" s="8"/>
      <c r="B27" s="183" t="s">
        <v>28</v>
      </c>
      <c r="C27" s="183"/>
      <c r="D27" s="183"/>
      <c r="E27" s="183"/>
      <c r="F27" s="183" t="s">
        <v>29</v>
      </c>
      <c r="G27" s="183"/>
      <c r="H27" s="183"/>
      <c r="I27" s="183"/>
      <c r="J27" s="183" t="s">
        <v>30</v>
      </c>
      <c r="K27" s="183"/>
      <c r="L27" s="183"/>
      <c r="M27" s="183"/>
      <c r="N27" s="183" t="s">
        <v>31</v>
      </c>
      <c r="O27" s="183"/>
      <c r="P27" s="183"/>
      <c r="Q27" s="183"/>
    </row>
    <row r="28" spans="1:17" x14ac:dyDescent="0.25">
      <c r="A28" s="10" t="s">
        <v>32</v>
      </c>
      <c r="B28" s="11">
        <v>2013</v>
      </c>
      <c r="C28" s="11">
        <v>2014</v>
      </c>
      <c r="D28" s="11">
        <v>2015</v>
      </c>
      <c r="E28" s="11">
        <v>2016</v>
      </c>
      <c r="F28" s="11">
        <v>2013</v>
      </c>
      <c r="G28" s="11">
        <v>2014</v>
      </c>
      <c r="H28" s="11">
        <v>2015</v>
      </c>
      <c r="I28" s="11">
        <v>2016</v>
      </c>
      <c r="J28" s="11">
        <v>2013</v>
      </c>
      <c r="K28" s="11">
        <v>2014</v>
      </c>
      <c r="L28" s="11">
        <v>2015</v>
      </c>
      <c r="M28" s="11">
        <v>2016</v>
      </c>
      <c r="N28" s="11">
        <v>2013</v>
      </c>
      <c r="O28" s="11">
        <v>2014</v>
      </c>
      <c r="P28" s="11">
        <v>2015</v>
      </c>
      <c r="Q28" s="11">
        <v>2016</v>
      </c>
    </row>
    <row r="29" spans="1:17" x14ac:dyDescent="0.25">
      <c r="A29" s="12" t="s">
        <v>33</v>
      </c>
      <c r="B29" s="11">
        <v>1</v>
      </c>
      <c r="C29" s="11"/>
      <c r="D29" s="11"/>
      <c r="E29" s="11"/>
      <c r="F29" s="11">
        <v>2</v>
      </c>
      <c r="G29" s="11">
        <v>2</v>
      </c>
      <c r="H29" s="11">
        <v>2</v>
      </c>
      <c r="I29" s="11">
        <v>2</v>
      </c>
      <c r="J29" s="11">
        <v>2</v>
      </c>
      <c r="K29" s="11">
        <v>2</v>
      </c>
      <c r="L29" s="11">
        <v>2</v>
      </c>
      <c r="M29" s="11">
        <v>2</v>
      </c>
      <c r="N29" s="9">
        <f t="shared" ref="N29:N60" si="0">B29+F29+J29</f>
        <v>5</v>
      </c>
      <c r="O29" s="9">
        <f t="shared" ref="O29:O60" si="1">C29+G29+K29</f>
        <v>4</v>
      </c>
      <c r="P29" s="9">
        <f t="shared" ref="P29:P60" si="2">D29+H29+L29</f>
        <v>4</v>
      </c>
      <c r="Q29" s="9">
        <f t="shared" ref="Q29:Q60" si="3">E29+I29+M29</f>
        <v>4</v>
      </c>
    </row>
    <row r="30" spans="1:17" x14ac:dyDescent="0.25">
      <c r="A30" s="12" t="s">
        <v>34</v>
      </c>
      <c r="B30" s="11">
        <v>4</v>
      </c>
      <c r="C30" s="11">
        <v>4</v>
      </c>
      <c r="D30" s="11">
        <v>4</v>
      </c>
      <c r="E30" s="11">
        <v>5</v>
      </c>
      <c r="F30" s="11">
        <v>3</v>
      </c>
      <c r="G30" s="11">
        <v>3</v>
      </c>
      <c r="H30" s="11">
        <v>3</v>
      </c>
      <c r="I30" s="11">
        <v>2</v>
      </c>
      <c r="J30" s="11">
        <v>5</v>
      </c>
      <c r="K30" s="11">
        <v>5</v>
      </c>
      <c r="L30" s="11">
        <v>4</v>
      </c>
      <c r="M30" s="11">
        <v>4</v>
      </c>
      <c r="N30" s="9">
        <f t="shared" si="0"/>
        <v>12</v>
      </c>
      <c r="O30" s="9">
        <f t="shared" si="1"/>
        <v>12</v>
      </c>
      <c r="P30" s="9">
        <f t="shared" si="2"/>
        <v>11</v>
      </c>
      <c r="Q30" s="9">
        <f t="shared" si="3"/>
        <v>11</v>
      </c>
    </row>
    <row r="31" spans="1:17" x14ac:dyDescent="0.25">
      <c r="A31" s="12" t="s">
        <v>35</v>
      </c>
      <c r="B31" s="11">
        <v>2</v>
      </c>
      <c r="C31" s="11">
        <v>2</v>
      </c>
      <c r="D31" s="11">
        <v>2</v>
      </c>
      <c r="E31" s="11">
        <v>2</v>
      </c>
      <c r="F31" s="11">
        <v>2</v>
      </c>
      <c r="G31" s="11">
        <v>2</v>
      </c>
      <c r="H31" s="11">
        <v>2</v>
      </c>
      <c r="I31" s="11">
        <v>2</v>
      </c>
      <c r="J31" s="11">
        <v>8</v>
      </c>
      <c r="K31" s="11">
        <v>8</v>
      </c>
      <c r="L31" s="11">
        <v>7</v>
      </c>
      <c r="M31" s="11">
        <v>7</v>
      </c>
      <c r="N31" s="9">
        <f t="shared" si="0"/>
        <v>12</v>
      </c>
      <c r="O31" s="9">
        <f t="shared" si="1"/>
        <v>12</v>
      </c>
      <c r="P31" s="9">
        <f t="shared" si="2"/>
        <v>11</v>
      </c>
      <c r="Q31" s="9">
        <f t="shared" si="3"/>
        <v>11</v>
      </c>
    </row>
    <row r="32" spans="1:17" x14ac:dyDescent="0.25">
      <c r="A32" s="12" t="s">
        <v>36</v>
      </c>
      <c r="B32" s="11">
        <v>6</v>
      </c>
      <c r="C32" s="11">
        <v>5</v>
      </c>
      <c r="D32" s="11">
        <v>5</v>
      </c>
      <c r="E32" s="11">
        <v>3</v>
      </c>
      <c r="F32" s="11">
        <v>1</v>
      </c>
      <c r="G32" s="11">
        <v>1</v>
      </c>
      <c r="H32" s="11">
        <v>3</v>
      </c>
      <c r="I32" s="11">
        <v>3</v>
      </c>
      <c r="J32" s="11">
        <v>9</v>
      </c>
      <c r="K32" s="11">
        <v>9</v>
      </c>
      <c r="L32" s="11">
        <v>6</v>
      </c>
      <c r="M32" s="11">
        <v>6</v>
      </c>
      <c r="N32" s="9">
        <f t="shared" si="0"/>
        <v>16</v>
      </c>
      <c r="O32" s="9">
        <f t="shared" si="1"/>
        <v>15</v>
      </c>
      <c r="P32" s="9">
        <f t="shared" si="2"/>
        <v>14</v>
      </c>
      <c r="Q32" s="9">
        <f t="shared" si="3"/>
        <v>12</v>
      </c>
    </row>
    <row r="33" spans="1:17" x14ac:dyDescent="0.25">
      <c r="A33" s="12" t="s">
        <v>37</v>
      </c>
      <c r="B33" s="11">
        <v>2</v>
      </c>
      <c r="C33" s="11">
        <v>2</v>
      </c>
      <c r="D33" s="11">
        <v>2</v>
      </c>
      <c r="E33" s="11">
        <v>2</v>
      </c>
      <c r="F33" s="11"/>
      <c r="G33" s="11"/>
      <c r="H33" s="11">
        <v>3</v>
      </c>
      <c r="I33" s="11">
        <v>3</v>
      </c>
      <c r="J33" s="11">
        <v>4</v>
      </c>
      <c r="K33" s="11">
        <v>4</v>
      </c>
      <c r="L33" s="11">
        <v>1</v>
      </c>
      <c r="M33" s="11">
        <v>1</v>
      </c>
      <c r="N33" s="9">
        <f t="shared" si="0"/>
        <v>6</v>
      </c>
      <c r="O33" s="9">
        <f t="shared" si="1"/>
        <v>6</v>
      </c>
      <c r="P33" s="9">
        <f t="shared" si="2"/>
        <v>6</v>
      </c>
      <c r="Q33" s="9">
        <f t="shared" si="3"/>
        <v>6</v>
      </c>
    </row>
    <row r="34" spans="1:17" x14ac:dyDescent="0.25">
      <c r="A34" s="12" t="s">
        <v>38</v>
      </c>
      <c r="B34" s="11">
        <v>4</v>
      </c>
      <c r="C34" s="11">
        <v>4</v>
      </c>
      <c r="D34" s="11">
        <v>4</v>
      </c>
      <c r="E34" s="11">
        <v>4</v>
      </c>
      <c r="F34" s="11">
        <v>3</v>
      </c>
      <c r="G34" s="11">
        <v>3</v>
      </c>
      <c r="H34" s="11">
        <v>4</v>
      </c>
      <c r="I34" s="11">
        <v>4</v>
      </c>
      <c r="J34" s="11">
        <v>11</v>
      </c>
      <c r="K34" s="11">
        <v>11</v>
      </c>
      <c r="L34" s="11">
        <v>10</v>
      </c>
      <c r="M34" s="11">
        <v>9</v>
      </c>
      <c r="N34" s="9">
        <f t="shared" si="0"/>
        <v>18</v>
      </c>
      <c r="O34" s="9">
        <f t="shared" si="1"/>
        <v>18</v>
      </c>
      <c r="P34" s="9">
        <f t="shared" si="2"/>
        <v>18</v>
      </c>
      <c r="Q34" s="9">
        <f t="shared" si="3"/>
        <v>17</v>
      </c>
    </row>
    <row r="35" spans="1:17" x14ac:dyDescent="0.25">
      <c r="A35" s="12" t="s">
        <v>39</v>
      </c>
      <c r="B35" s="11">
        <v>3</v>
      </c>
      <c r="C35" s="11">
        <v>3</v>
      </c>
      <c r="D35" s="11">
        <v>3</v>
      </c>
      <c r="E35" s="11">
        <v>3</v>
      </c>
      <c r="F35" s="11">
        <v>1</v>
      </c>
      <c r="G35" s="11">
        <v>1</v>
      </c>
      <c r="H35" s="11">
        <v>1</v>
      </c>
      <c r="I35" s="11">
        <v>2</v>
      </c>
      <c r="J35" s="11">
        <v>5</v>
      </c>
      <c r="K35" s="11">
        <v>5</v>
      </c>
      <c r="L35" s="11">
        <v>4</v>
      </c>
      <c r="M35" s="11">
        <v>3</v>
      </c>
      <c r="N35" s="9">
        <f t="shared" si="0"/>
        <v>9</v>
      </c>
      <c r="O35" s="9">
        <f t="shared" si="1"/>
        <v>9</v>
      </c>
      <c r="P35" s="9">
        <f t="shared" si="2"/>
        <v>8</v>
      </c>
      <c r="Q35" s="9">
        <f t="shared" si="3"/>
        <v>8</v>
      </c>
    </row>
    <row r="36" spans="1:17" x14ac:dyDescent="0.25">
      <c r="A36" s="12" t="s">
        <v>40</v>
      </c>
      <c r="B36" s="11"/>
      <c r="C36" s="11"/>
      <c r="D36" s="11"/>
      <c r="E36" s="11"/>
      <c r="F36" s="11">
        <v>1</v>
      </c>
      <c r="G36" s="11"/>
      <c r="H36" s="11"/>
      <c r="I36" s="11"/>
      <c r="J36" s="11">
        <v>1</v>
      </c>
      <c r="K36" s="11">
        <v>1</v>
      </c>
      <c r="L36" s="11">
        <v>1</v>
      </c>
      <c r="M36" s="11">
        <v>2</v>
      </c>
      <c r="N36" s="9">
        <f t="shared" si="0"/>
        <v>2</v>
      </c>
      <c r="O36" s="9">
        <f t="shared" si="1"/>
        <v>1</v>
      </c>
      <c r="P36" s="9">
        <f t="shared" si="2"/>
        <v>1</v>
      </c>
      <c r="Q36" s="9">
        <f t="shared" si="3"/>
        <v>2</v>
      </c>
    </row>
    <row r="37" spans="1:17" x14ac:dyDescent="0.25">
      <c r="A37" s="12" t="s">
        <v>41</v>
      </c>
      <c r="B37" s="11"/>
      <c r="C37" s="11"/>
      <c r="D37" s="11"/>
      <c r="E37" s="11"/>
      <c r="F37" s="11">
        <v>1</v>
      </c>
      <c r="G37" s="11">
        <v>1</v>
      </c>
      <c r="H37" s="11">
        <v>1</v>
      </c>
      <c r="I37" s="11">
        <v>1</v>
      </c>
      <c r="J37" s="11">
        <v>1</v>
      </c>
      <c r="K37" s="11">
        <v>1</v>
      </c>
      <c r="L37" s="11">
        <v>1</v>
      </c>
      <c r="M37" s="11">
        <v>1</v>
      </c>
      <c r="N37" s="9">
        <f t="shared" si="0"/>
        <v>2</v>
      </c>
      <c r="O37" s="9">
        <f t="shared" si="1"/>
        <v>2</v>
      </c>
      <c r="P37" s="9">
        <f t="shared" si="2"/>
        <v>2</v>
      </c>
      <c r="Q37" s="9">
        <f t="shared" si="3"/>
        <v>2</v>
      </c>
    </row>
    <row r="38" spans="1:17" x14ac:dyDescent="0.25">
      <c r="A38" s="12" t="s">
        <v>42</v>
      </c>
      <c r="B38" s="11">
        <v>3</v>
      </c>
      <c r="C38" s="11">
        <v>3</v>
      </c>
      <c r="D38" s="11">
        <v>2</v>
      </c>
      <c r="E38" s="11">
        <v>2</v>
      </c>
      <c r="F38" s="11">
        <v>4</v>
      </c>
      <c r="G38" s="11">
        <v>4</v>
      </c>
      <c r="H38" s="11">
        <v>4</v>
      </c>
      <c r="I38" s="11">
        <v>4</v>
      </c>
      <c r="J38" s="11">
        <v>5</v>
      </c>
      <c r="K38" s="11">
        <v>4</v>
      </c>
      <c r="L38" s="11">
        <v>3</v>
      </c>
      <c r="M38" s="11">
        <v>3</v>
      </c>
      <c r="N38" s="9">
        <f t="shared" si="0"/>
        <v>12</v>
      </c>
      <c r="O38" s="9">
        <f t="shared" si="1"/>
        <v>11</v>
      </c>
      <c r="P38" s="9">
        <f t="shared" si="2"/>
        <v>9</v>
      </c>
      <c r="Q38" s="9">
        <f t="shared" si="3"/>
        <v>9</v>
      </c>
    </row>
    <row r="39" spans="1:17" x14ac:dyDescent="0.25">
      <c r="A39" s="12" t="s">
        <v>43</v>
      </c>
      <c r="B39" s="11"/>
      <c r="C39" s="11"/>
      <c r="D39" s="11"/>
      <c r="E39" s="11"/>
      <c r="F39" s="11">
        <v>1</v>
      </c>
      <c r="G39" s="11">
        <v>1</v>
      </c>
      <c r="H39" s="11">
        <v>2</v>
      </c>
      <c r="I39" s="11">
        <v>2</v>
      </c>
      <c r="J39" s="11">
        <v>4</v>
      </c>
      <c r="K39" s="11">
        <v>3</v>
      </c>
      <c r="L39" s="11">
        <v>1</v>
      </c>
      <c r="M39" s="11">
        <v>1</v>
      </c>
      <c r="N39" s="9">
        <f t="shared" si="0"/>
        <v>5</v>
      </c>
      <c r="O39" s="9">
        <f t="shared" si="1"/>
        <v>4</v>
      </c>
      <c r="P39" s="9">
        <f t="shared" si="2"/>
        <v>3</v>
      </c>
      <c r="Q39" s="9">
        <f t="shared" si="3"/>
        <v>3</v>
      </c>
    </row>
    <row r="40" spans="1:17" x14ac:dyDescent="0.25">
      <c r="A40" s="12" t="s">
        <v>44</v>
      </c>
      <c r="B40" s="11">
        <v>1</v>
      </c>
      <c r="C40" s="11">
        <v>1</v>
      </c>
      <c r="D40" s="11">
        <v>1</v>
      </c>
      <c r="E40" s="11">
        <v>2</v>
      </c>
      <c r="F40" s="11">
        <v>5</v>
      </c>
      <c r="G40" s="11">
        <v>5</v>
      </c>
      <c r="H40" s="11">
        <v>6</v>
      </c>
      <c r="I40" s="11">
        <v>5</v>
      </c>
      <c r="J40" s="11">
        <v>6</v>
      </c>
      <c r="K40" s="11">
        <v>6</v>
      </c>
      <c r="L40" s="11">
        <v>7</v>
      </c>
      <c r="M40" s="11">
        <v>7</v>
      </c>
      <c r="N40" s="9">
        <f t="shared" si="0"/>
        <v>12</v>
      </c>
      <c r="O40" s="9">
        <f t="shared" si="1"/>
        <v>12</v>
      </c>
      <c r="P40" s="9">
        <f t="shared" si="2"/>
        <v>14</v>
      </c>
      <c r="Q40" s="9">
        <f t="shared" si="3"/>
        <v>14</v>
      </c>
    </row>
    <row r="41" spans="1:17" x14ac:dyDescent="0.25">
      <c r="A41" s="12" t="s">
        <v>45</v>
      </c>
      <c r="B41" s="11"/>
      <c r="C41" s="11"/>
      <c r="D41" s="11"/>
      <c r="E41" s="11"/>
      <c r="F41" s="11">
        <v>1</v>
      </c>
      <c r="G41" s="11">
        <v>1</v>
      </c>
      <c r="H41" s="11">
        <v>1</v>
      </c>
      <c r="I41" s="11">
        <v>1</v>
      </c>
      <c r="J41" s="11"/>
      <c r="K41" s="11"/>
      <c r="L41" s="11"/>
      <c r="M41" s="11"/>
      <c r="N41" s="9">
        <f t="shared" si="0"/>
        <v>1</v>
      </c>
      <c r="O41" s="9">
        <f t="shared" si="1"/>
        <v>1</v>
      </c>
      <c r="P41" s="9">
        <f t="shared" si="2"/>
        <v>1</v>
      </c>
      <c r="Q41" s="9">
        <f t="shared" si="3"/>
        <v>1</v>
      </c>
    </row>
    <row r="42" spans="1:17" x14ac:dyDescent="0.25">
      <c r="A42" s="12" t="s">
        <v>46</v>
      </c>
      <c r="B42" s="11">
        <v>2</v>
      </c>
      <c r="C42" s="11">
        <v>1</v>
      </c>
      <c r="D42" s="11">
        <v>1</v>
      </c>
      <c r="E42" s="11">
        <v>1</v>
      </c>
      <c r="F42" s="11">
        <v>2</v>
      </c>
      <c r="G42" s="11">
        <v>2</v>
      </c>
      <c r="H42" s="11">
        <v>4</v>
      </c>
      <c r="I42" s="11">
        <v>4</v>
      </c>
      <c r="J42" s="11">
        <v>3</v>
      </c>
      <c r="K42" s="11">
        <v>3</v>
      </c>
      <c r="L42" s="11">
        <v>1</v>
      </c>
      <c r="M42" s="11">
        <v>1</v>
      </c>
      <c r="N42" s="9">
        <f t="shared" si="0"/>
        <v>7</v>
      </c>
      <c r="O42" s="9">
        <f t="shared" si="1"/>
        <v>6</v>
      </c>
      <c r="P42" s="9">
        <f t="shared" si="2"/>
        <v>6</v>
      </c>
      <c r="Q42" s="9">
        <f t="shared" si="3"/>
        <v>6</v>
      </c>
    </row>
    <row r="43" spans="1:17" x14ac:dyDescent="0.25">
      <c r="A43" s="12" t="s">
        <v>47</v>
      </c>
      <c r="B43" s="11">
        <v>6</v>
      </c>
      <c r="C43" s="11">
        <v>6</v>
      </c>
      <c r="D43" s="11">
        <v>6</v>
      </c>
      <c r="E43" s="11">
        <v>5</v>
      </c>
      <c r="F43" s="11">
        <v>3</v>
      </c>
      <c r="G43" s="11">
        <v>3</v>
      </c>
      <c r="H43" s="11">
        <v>5</v>
      </c>
      <c r="I43" s="11">
        <v>5</v>
      </c>
      <c r="J43" s="11">
        <v>6</v>
      </c>
      <c r="K43" s="11">
        <v>6</v>
      </c>
      <c r="L43" s="11">
        <v>4</v>
      </c>
      <c r="M43" s="11">
        <v>4</v>
      </c>
      <c r="N43" s="9">
        <f t="shared" si="0"/>
        <v>15</v>
      </c>
      <c r="O43" s="9">
        <f t="shared" si="1"/>
        <v>15</v>
      </c>
      <c r="P43" s="9">
        <f t="shared" si="2"/>
        <v>15</v>
      </c>
      <c r="Q43" s="9">
        <f t="shared" si="3"/>
        <v>14</v>
      </c>
    </row>
    <row r="44" spans="1:17" x14ac:dyDescent="0.25">
      <c r="A44" s="12" t="s">
        <v>48</v>
      </c>
      <c r="B44" s="11">
        <v>1</v>
      </c>
      <c r="C44" s="11"/>
      <c r="D44" s="11"/>
      <c r="E44" s="11"/>
      <c r="F44" s="11">
        <v>1</v>
      </c>
      <c r="G44" s="11">
        <v>1</v>
      </c>
      <c r="H44" s="11">
        <v>1</v>
      </c>
      <c r="I44" s="11">
        <v>1</v>
      </c>
      <c r="J44" s="11">
        <v>1</v>
      </c>
      <c r="K44" s="11">
        <v>1</v>
      </c>
      <c r="L44" s="11"/>
      <c r="M44" s="11"/>
      <c r="N44" s="9">
        <f t="shared" si="0"/>
        <v>3</v>
      </c>
      <c r="O44" s="9">
        <f t="shared" si="1"/>
        <v>2</v>
      </c>
      <c r="P44" s="9">
        <f t="shared" si="2"/>
        <v>1</v>
      </c>
      <c r="Q44" s="9">
        <f t="shared" si="3"/>
        <v>1</v>
      </c>
    </row>
    <row r="45" spans="1:17" x14ac:dyDescent="0.25">
      <c r="A45" s="12" t="s">
        <v>49</v>
      </c>
      <c r="B45" s="11">
        <v>2</v>
      </c>
      <c r="C45" s="11">
        <v>2</v>
      </c>
      <c r="D45" s="11">
        <v>2</v>
      </c>
      <c r="E45" s="11">
        <v>2</v>
      </c>
      <c r="F45" s="11"/>
      <c r="G45" s="11"/>
      <c r="H45" s="11">
        <v>1</v>
      </c>
      <c r="I45" s="11">
        <v>1</v>
      </c>
      <c r="J45" s="11">
        <v>1</v>
      </c>
      <c r="K45" s="11">
        <v>1</v>
      </c>
      <c r="L45" s="11"/>
      <c r="M45" s="11"/>
      <c r="N45" s="9">
        <f t="shared" si="0"/>
        <v>3</v>
      </c>
      <c r="O45" s="9">
        <f t="shared" si="1"/>
        <v>3</v>
      </c>
      <c r="P45" s="9">
        <f t="shared" si="2"/>
        <v>3</v>
      </c>
      <c r="Q45" s="9">
        <f t="shared" si="3"/>
        <v>3</v>
      </c>
    </row>
    <row r="46" spans="1:17" x14ac:dyDescent="0.25">
      <c r="A46" s="12" t="s">
        <v>50</v>
      </c>
      <c r="B46" s="11">
        <v>1</v>
      </c>
      <c r="C46" s="11">
        <v>1</v>
      </c>
      <c r="D46" s="11">
        <v>1</v>
      </c>
      <c r="E46" s="11">
        <v>1</v>
      </c>
      <c r="F46" s="11">
        <v>1</v>
      </c>
      <c r="G46" s="11">
        <v>1</v>
      </c>
      <c r="H46" s="11">
        <v>2</v>
      </c>
      <c r="I46" s="11">
        <v>2</v>
      </c>
      <c r="J46" s="11">
        <v>2</v>
      </c>
      <c r="K46" s="11">
        <v>2</v>
      </c>
      <c r="L46" s="11">
        <v>1</v>
      </c>
      <c r="M46" s="11">
        <v>1</v>
      </c>
      <c r="N46" s="9">
        <f t="shared" si="0"/>
        <v>4</v>
      </c>
      <c r="O46" s="9">
        <f t="shared" si="1"/>
        <v>4</v>
      </c>
      <c r="P46" s="9">
        <f t="shared" si="2"/>
        <v>4</v>
      </c>
      <c r="Q46" s="9">
        <f t="shared" si="3"/>
        <v>4</v>
      </c>
    </row>
    <row r="47" spans="1:17" x14ac:dyDescent="0.25">
      <c r="A47" s="12" t="s">
        <v>51</v>
      </c>
      <c r="B47" s="11">
        <v>1</v>
      </c>
      <c r="C47" s="11">
        <v>1</v>
      </c>
      <c r="D47" s="11">
        <v>1</v>
      </c>
      <c r="E47" s="11">
        <v>1</v>
      </c>
      <c r="F47" s="11"/>
      <c r="G47" s="11"/>
      <c r="H47" s="11"/>
      <c r="I47" s="11"/>
      <c r="J47" s="11"/>
      <c r="K47" s="11"/>
      <c r="L47" s="11"/>
      <c r="M47" s="11"/>
      <c r="N47" s="9">
        <f t="shared" si="0"/>
        <v>1</v>
      </c>
      <c r="O47" s="9">
        <f t="shared" si="1"/>
        <v>1</v>
      </c>
      <c r="P47" s="9">
        <f t="shared" si="2"/>
        <v>1</v>
      </c>
      <c r="Q47" s="9">
        <f t="shared" si="3"/>
        <v>1</v>
      </c>
    </row>
    <row r="48" spans="1:17" x14ac:dyDescent="0.25">
      <c r="A48" s="12" t="s">
        <v>52</v>
      </c>
      <c r="B48" s="11">
        <v>2</v>
      </c>
      <c r="C48" s="11">
        <v>2</v>
      </c>
      <c r="D48" s="11">
        <v>2</v>
      </c>
      <c r="E48" s="11">
        <v>2</v>
      </c>
      <c r="F48" s="11">
        <v>1</v>
      </c>
      <c r="G48" s="11">
        <v>1</v>
      </c>
      <c r="H48" s="11">
        <v>3</v>
      </c>
      <c r="I48" s="11">
        <v>3</v>
      </c>
      <c r="J48" s="11">
        <v>3</v>
      </c>
      <c r="K48" s="11">
        <v>3</v>
      </c>
      <c r="L48" s="11">
        <v>1</v>
      </c>
      <c r="M48" s="11">
        <v>1</v>
      </c>
      <c r="N48" s="9">
        <f t="shared" si="0"/>
        <v>6</v>
      </c>
      <c r="O48" s="9">
        <f t="shared" si="1"/>
        <v>6</v>
      </c>
      <c r="P48" s="9">
        <f t="shared" si="2"/>
        <v>6</v>
      </c>
      <c r="Q48" s="9">
        <f t="shared" si="3"/>
        <v>6</v>
      </c>
    </row>
    <row r="49" spans="1:17" x14ac:dyDescent="0.25">
      <c r="A49" s="12" t="s">
        <v>53</v>
      </c>
      <c r="B49" s="11"/>
      <c r="C49" s="11"/>
      <c r="D49" s="11"/>
      <c r="E49" s="11"/>
      <c r="F49" s="11"/>
      <c r="G49" s="11"/>
      <c r="H49" s="11"/>
      <c r="I49" s="11"/>
      <c r="J49" s="11">
        <v>1</v>
      </c>
      <c r="K49" s="11">
        <v>1</v>
      </c>
      <c r="L49" s="11">
        <v>1</v>
      </c>
      <c r="M49" s="11">
        <v>1</v>
      </c>
      <c r="N49" s="9">
        <f t="shared" si="0"/>
        <v>1</v>
      </c>
      <c r="O49" s="9">
        <f t="shared" si="1"/>
        <v>1</v>
      </c>
      <c r="P49" s="9">
        <f t="shared" si="2"/>
        <v>1</v>
      </c>
      <c r="Q49" s="9">
        <f t="shared" si="3"/>
        <v>1</v>
      </c>
    </row>
    <row r="50" spans="1:17" x14ac:dyDescent="0.25">
      <c r="A50" s="12" t="s">
        <v>54</v>
      </c>
      <c r="B50" s="11"/>
      <c r="C50" s="11"/>
      <c r="D50" s="11"/>
      <c r="E50" s="11"/>
      <c r="F50" s="11">
        <v>1</v>
      </c>
      <c r="G50" s="11">
        <v>1</v>
      </c>
      <c r="H50" s="11">
        <v>1</v>
      </c>
      <c r="I50" s="11">
        <v>1</v>
      </c>
      <c r="J50" s="11">
        <v>1</v>
      </c>
      <c r="K50" s="11">
        <v>1</v>
      </c>
      <c r="L50" s="11">
        <v>1</v>
      </c>
      <c r="M50" s="11">
        <v>1</v>
      </c>
      <c r="N50" s="9">
        <f t="shared" si="0"/>
        <v>2</v>
      </c>
      <c r="O50" s="9">
        <f t="shared" si="1"/>
        <v>2</v>
      </c>
      <c r="P50" s="9">
        <f t="shared" si="2"/>
        <v>2</v>
      </c>
      <c r="Q50" s="9">
        <f t="shared" si="3"/>
        <v>2</v>
      </c>
    </row>
    <row r="51" spans="1:17" x14ac:dyDescent="0.25">
      <c r="A51" s="12" t="s">
        <v>55</v>
      </c>
      <c r="B51" s="11"/>
      <c r="C51" s="11"/>
      <c r="D51" s="11"/>
      <c r="E51" s="11"/>
      <c r="F51" s="11">
        <v>1</v>
      </c>
      <c r="G51" s="11">
        <v>1</v>
      </c>
      <c r="H51" s="11">
        <v>1</v>
      </c>
      <c r="I51" s="11">
        <v>1</v>
      </c>
      <c r="J51" s="11">
        <v>1</v>
      </c>
      <c r="K51" s="11">
        <v>1</v>
      </c>
      <c r="L51" s="11">
        <v>1</v>
      </c>
      <c r="M51" s="11">
        <v>1</v>
      </c>
      <c r="N51" s="9">
        <f t="shared" si="0"/>
        <v>2</v>
      </c>
      <c r="O51" s="9">
        <f t="shared" si="1"/>
        <v>2</v>
      </c>
      <c r="P51" s="9">
        <f t="shared" si="2"/>
        <v>2</v>
      </c>
      <c r="Q51" s="9">
        <f t="shared" si="3"/>
        <v>2</v>
      </c>
    </row>
    <row r="52" spans="1:17" x14ac:dyDescent="0.25">
      <c r="A52" s="12" t="s">
        <v>56</v>
      </c>
      <c r="B52" s="11">
        <v>3</v>
      </c>
      <c r="C52" s="11">
        <v>3</v>
      </c>
      <c r="D52" s="11">
        <v>3</v>
      </c>
      <c r="E52" s="11">
        <v>3</v>
      </c>
      <c r="F52" s="11">
        <v>2</v>
      </c>
      <c r="G52" s="11">
        <v>2</v>
      </c>
      <c r="H52" s="11">
        <v>3</v>
      </c>
      <c r="I52" s="11">
        <v>2</v>
      </c>
      <c r="J52" s="11">
        <v>1</v>
      </c>
      <c r="K52" s="11">
        <v>1</v>
      </c>
      <c r="L52" s="11"/>
      <c r="M52" s="11"/>
      <c r="N52" s="9">
        <f t="shared" si="0"/>
        <v>6</v>
      </c>
      <c r="O52" s="9">
        <f t="shared" si="1"/>
        <v>6</v>
      </c>
      <c r="P52" s="9">
        <f t="shared" si="2"/>
        <v>6</v>
      </c>
      <c r="Q52" s="9">
        <f t="shared" si="3"/>
        <v>5</v>
      </c>
    </row>
    <row r="53" spans="1:17" x14ac:dyDescent="0.25">
      <c r="A53" s="12" t="s">
        <v>57</v>
      </c>
      <c r="B53" s="11"/>
      <c r="C53" s="11"/>
      <c r="D53" s="11"/>
      <c r="E53" s="11"/>
      <c r="F53" s="11">
        <v>1</v>
      </c>
      <c r="G53" s="11">
        <v>1</v>
      </c>
      <c r="H53" s="11">
        <v>1</v>
      </c>
      <c r="I53" s="11">
        <v>1</v>
      </c>
      <c r="J53" s="11"/>
      <c r="K53" s="11"/>
      <c r="L53" s="11"/>
      <c r="M53" s="11"/>
      <c r="N53" s="9">
        <f t="shared" si="0"/>
        <v>1</v>
      </c>
      <c r="O53" s="9">
        <f t="shared" si="1"/>
        <v>1</v>
      </c>
      <c r="P53" s="9">
        <f t="shared" si="2"/>
        <v>1</v>
      </c>
      <c r="Q53" s="9">
        <f t="shared" si="3"/>
        <v>1</v>
      </c>
    </row>
    <row r="54" spans="1:17" x14ac:dyDescent="0.25">
      <c r="A54" s="12" t="s">
        <v>58</v>
      </c>
      <c r="B54" s="11">
        <v>1</v>
      </c>
      <c r="C54" s="11">
        <v>1</v>
      </c>
      <c r="D54" s="11"/>
      <c r="E54" s="11"/>
      <c r="F54" s="11"/>
      <c r="G54" s="11"/>
      <c r="H54" s="11"/>
      <c r="I54" s="11"/>
      <c r="J54" s="11">
        <v>1</v>
      </c>
      <c r="K54" s="11">
        <v>1</v>
      </c>
      <c r="L54" s="11">
        <v>1</v>
      </c>
      <c r="M54" s="11">
        <v>1</v>
      </c>
      <c r="N54" s="9">
        <f t="shared" si="0"/>
        <v>2</v>
      </c>
      <c r="O54" s="9">
        <f t="shared" si="1"/>
        <v>2</v>
      </c>
      <c r="P54" s="9">
        <f t="shared" si="2"/>
        <v>1</v>
      </c>
      <c r="Q54" s="9">
        <f t="shared" si="3"/>
        <v>1</v>
      </c>
    </row>
    <row r="55" spans="1:17" x14ac:dyDescent="0.25">
      <c r="A55" s="12" t="s">
        <v>59</v>
      </c>
      <c r="B55" s="11">
        <v>4</v>
      </c>
      <c r="C55" s="11">
        <v>4</v>
      </c>
      <c r="D55" s="11">
        <v>1</v>
      </c>
      <c r="E55" s="11">
        <v>2</v>
      </c>
      <c r="F55" s="11">
        <v>3</v>
      </c>
      <c r="G55" s="11">
        <v>3</v>
      </c>
      <c r="H55" s="11">
        <v>3</v>
      </c>
      <c r="I55" s="11">
        <v>3</v>
      </c>
      <c r="J55" s="11">
        <v>6</v>
      </c>
      <c r="K55" s="11">
        <v>6</v>
      </c>
      <c r="L55" s="11">
        <v>6</v>
      </c>
      <c r="M55" s="11">
        <v>6</v>
      </c>
      <c r="N55" s="9">
        <f t="shared" si="0"/>
        <v>13</v>
      </c>
      <c r="O55" s="9">
        <f t="shared" si="1"/>
        <v>13</v>
      </c>
      <c r="P55" s="9">
        <f t="shared" si="2"/>
        <v>10</v>
      </c>
      <c r="Q55" s="9">
        <f t="shared" si="3"/>
        <v>11</v>
      </c>
    </row>
    <row r="56" spans="1:17" x14ac:dyDescent="0.25">
      <c r="A56" s="12" t="s">
        <v>60</v>
      </c>
      <c r="B56" s="11"/>
      <c r="C56" s="11"/>
      <c r="D56" s="11"/>
      <c r="E56" s="11"/>
      <c r="F56" s="11">
        <v>1</v>
      </c>
      <c r="G56" s="11">
        <v>1</v>
      </c>
      <c r="H56" s="11">
        <v>1</v>
      </c>
      <c r="I56" s="11">
        <v>1</v>
      </c>
      <c r="J56" s="11"/>
      <c r="K56" s="11"/>
      <c r="L56" s="11"/>
      <c r="M56" s="11"/>
      <c r="N56" s="9">
        <f t="shared" si="0"/>
        <v>1</v>
      </c>
      <c r="O56" s="9">
        <f t="shared" si="1"/>
        <v>1</v>
      </c>
      <c r="P56" s="9">
        <f t="shared" si="2"/>
        <v>1</v>
      </c>
      <c r="Q56" s="9">
        <f t="shared" si="3"/>
        <v>1</v>
      </c>
    </row>
    <row r="57" spans="1:17" x14ac:dyDescent="0.25">
      <c r="A57" s="12" t="s">
        <v>61</v>
      </c>
      <c r="B57" s="11">
        <v>1</v>
      </c>
      <c r="C57" s="11"/>
      <c r="D57" s="11"/>
      <c r="E57" s="11">
        <v>1</v>
      </c>
      <c r="F57" s="11">
        <v>1</v>
      </c>
      <c r="G57" s="11">
        <v>1</v>
      </c>
      <c r="H57" s="11">
        <v>1</v>
      </c>
      <c r="I57" s="11"/>
      <c r="J57" s="11">
        <v>1</v>
      </c>
      <c r="K57" s="11">
        <v>1</v>
      </c>
      <c r="L57" s="11">
        <v>1</v>
      </c>
      <c r="M57" s="11">
        <v>1</v>
      </c>
      <c r="N57" s="9">
        <f t="shared" si="0"/>
        <v>3</v>
      </c>
      <c r="O57" s="9">
        <f t="shared" si="1"/>
        <v>2</v>
      </c>
      <c r="P57" s="9">
        <f t="shared" si="2"/>
        <v>2</v>
      </c>
      <c r="Q57" s="9">
        <f t="shared" si="3"/>
        <v>2</v>
      </c>
    </row>
    <row r="58" spans="1:17" x14ac:dyDescent="0.25">
      <c r="A58" s="12" t="s">
        <v>62</v>
      </c>
      <c r="B58" s="11"/>
      <c r="C58" s="11"/>
      <c r="D58" s="11"/>
      <c r="E58" s="11"/>
      <c r="F58" s="11">
        <v>2</v>
      </c>
      <c r="G58" s="11">
        <v>1</v>
      </c>
      <c r="H58" s="11">
        <v>1</v>
      </c>
      <c r="I58" s="11">
        <v>1</v>
      </c>
      <c r="J58" s="11"/>
      <c r="K58" s="11"/>
      <c r="L58" s="11"/>
      <c r="M58" s="11"/>
      <c r="N58" s="9">
        <f t="shared" si="0"/>
        <v>2</v>
      </c>
      <c r="O58" s="9">
        <f t="shared" si="1"/>
        <v>1</v>
      </c>
      <c r="P58" s="9">
        <f t="shared" si="2"/>
        <v>1</v>
      </c>
      <c r="Q58" s="9">
        <f t="shared" si="3"/>
        <v>1</v>
      </c>
    </row>
    <row r="59" spans="1:17" x14ac:dyDescent="0.25">
      <c r="A59" s="12" t="s">
        <v>63</v>
      </c>
      <c r="B59" s="11"/>
      <c r="C59" s="11"/>
      <c r="D59" s="11"/>
      <c r="E59" s="11"/>
      <c r="F59" s="11">
        <v>1</v>
      </c>
      <c r="G59" s="11">
        <v>1</v>
      </c>
      <c r="H59" s="11">
        <v>1</v>
      </c>
      <c r="I59" s="11">
        <v>1</v>
      </c>
      <c r="J59" s="11"/>
      <c r="K59" s="11"/>
      <c r="L59" s="11"/>
      <c r="M59" s="11"/>
      <c r="N59" s="9">
        <f t="shared" si="0"/>
        <v>1</v>
      </c>
      <c r="O59" s="9">
        <f t="shared" si="1"/>
        <v>1</v>
      </c>
      <c r="P59" s="9">
        <f t="shared" si="2"/>
        <v>1</v>
      </c>
      <c r="Q59" s="9">
        <f t="shared" si="3"/>
        <v>1</v>
      </c>
    </row>
    <row r="60" spans="1:17" x14ac:dyDescent="0.25">
      <c r="A60" s="12" t="s">
        <v>64</v>
      </c>
      <c r="B60" s="11"/>
      <c r="C60" s="11"/>
      <c r="D60" s="11"/>
      <c r="E60" s="11"/>
      <c r="F60" s="11"/>
      <c r="G60" s="11"/>
      <c r="H60" s="11"/>
      <c r="I60" s="11"/>
      <c r="J60" s="11">
        <v>1</v>
      </c>
      <c r="K60" s="11">
        <v>1</v>
      </c>
      <c r="L60" s="11">
        <v>1</v>
      </c>
      <c r="M60" s="11">
        <v>1</v>
      </c>
      <c r="N60" s="9">
        <f t="shared" si="0"/>
        <v>1</v>
      </c>
      <c r="O60" s="9">
        <f t="shared" si="1"/>
        <v>1</v>
      </c>
      <c r="P60" s="9">
        <f t="shared" si="2"/>
        <v>1</v>
      </c>
      <c r="Q60" s="9">
        <f t="shared" si="3"/>
        <v>1</v>
      </c>
    </row>
    <row r="61" spans="1:17" x14ac:dyDescent="0.25">
      <c r="A61" s="12" t="s">
        <v>65</v>
      </c>
      <c r="B61" s="11">
        <v>1</v>
      </c>
      <c r="C61" s="11">
        <v>1</v>
      </c>
      <c r="D61" s="11"/>
      <c r="E61" s="11"/>
      <c r="F61" s="11">
        <v>2</v>
      </c>
      <c r="G61" s="11">
        <v>2</v>
      </c>
      <c r="H61" s="11">
        <v>3</v>
      </c>
      <c r="I61" s="11">
        <v>3</v>
      </c>
      <c r="J61" s="11">
        <v>2</v>
      </c>
      <c r="K61" s="11">
        <v>2</v>
      </c>
      <c r="L61" s="11">
        <v>1</v>
      </c>
      <c r="M61" s="11">
        <v>1</v>
      </c>
      <c r="N61" s="9">
        <f t="shared" ref="N61:N96" si="4">B61+F61+J61</f>
        <v>5</v>
      </c>
      <c r="O61" s="9">
        <f t="shared" ref="O61:O96" si="5">C61+G61+K61</f>
        <v>5</v>
      </c>
      <c r="P61" s="9">
        <f t="shared" ref="P61:P96" si="6">D61+H61+L61</f>
        <v>4</v>
      </c>
      <c r="Q61" s="9">
        <f t="shared" ref="Q61:Q96" si="7">E61+I61+M61</f>
        <v>4</v>
      </c>
    </row>
    <row r="62" spans="1:17" x14ac:dyDescent="0.25">
      <c r="A62" s="12" t="s">
        <v>66</v>
      </c>
      <c r="B62" s="11">
        <v>7</v>
      </c>
      <c r="C62" s="11">
        <v>6</v>
      </c>
      <c r="D62" s="11">
        <v>6</v>
      </c>
      <c r="E62" s="11">
        <v>4</v>
      </c>
      <c r="F62" s="11">
        <v>4</v>
      </c>
      <c r="G62" s="11">
        <v>3</v>
      </c>
      <c r="H62" s="11">
        <v>4</v>
      </c>
      <c r="I62" s="11">
        <v>3</v>
      </c>
      <c r="J62" s="11">
        <v>5</v>
      </c>
      <c r="K62" s="11">
        <v>5</v>
      </c>
      <c r="L62" s="11">
        <v>4</v>
      </c>
      <c r="M62" s="11">
        <v>4</v>
      </c>
      <c r="N62" s="9">
        <f t="shared" si="4"/>
        <v>16</v>
      </c>
      <c r="O62" s="9">
        <f t="shared" si="5"/>
        <v>14</v>
      </c>
      <c r="P62" s="9">
        <f t="shared" si="6"/>
        <v>14</v>
      </c>
      <c r="Q62" s="9">
        <f t="shared" si="7"/>
        <v>11</v>
      </c>
    </row>
    <row r="63" spans="1:17" x14ac:dyDescent="0.25">
      <c r="A63" s="12" t="s">
        <v>67</v>
      </c>
      <c r="B63" s="11"/>
      <c r="C63" s="11"/>
      <c r="D63" s="11"/>
      <c r="E63" s="11"/>
      <c r="F63" s="11">
        <v>1</v>
      </c>
      <c r="G63" s="11">
        <v>1</v>
      </c>
      <c r="H63" s="11">
        <v>1</v>
      </c>
      <c r="I63" s="11">
        <v>1</v>
      </c>
      <c r="J63" s="11"/>
      <c r="K63" s="11"/>
      <c r="L63" s="11"/>
      <c r="M63" s="11"/>
      <c r="N63" s="9">
        <f t="shared" si="4"/>
        <v>1</v>
      </c>
      <c r="O63" s="9">
        <f t="shared" si="5"/>
        <v>1</v>
      </c>
      <c r="P63" s="9">
        <f t="shared" si="6"/>
        <v>1</v>
      </c>
      <c r="Q63" s="9">
        <f t="shared" si="7"/>
        <v>1</v>
      </c>
    </row>
    <row r="64" spans="1:17" x14ac:dyDescent="0.25">
      <c r="A64" s="12" t="s">
        <v>68</v>
      </c>
      <c r="B64" s="11">
        <v>1</v>
      </c>
      <c r="C64" s="11">
        <v>1</v>
      </c>
      <c r="D64" s="11">
        <v>1</v>
      </c>
      <c r="E64" s="11">
        <v>1</v>
      </c>
      <c r="F64" s="11"/>
      <c r="G64" s="11"/>
      <c r="H64" s="11"/>
      <c r="I64" s="11"/>
      <c r="J64" s="11">
        <v>1</v>
      </c>
      <c r="K64" s="11">
        <v>1</v>
      </c>
      <c r="L64" s="11">
        <v>1</v>
      </c>
      <c r="M64" s="11">
        <v>1</v>
      </c>
      <c r="N64" s="9">
        <f t="shared" si="4"/>
        <v>2</v>
      </c>
      <c r="O64" s="9">
        <f t="shared" si="5"/>
        <v>2</v>
      </c>
      <c r="P64" s="9">
        <f t="shared" si="6"/>
        <v>2</v>
      </c>
      <c r="Q64" s="9">
        <f t="shared" si="7"/>
        <v>2</v>
      </c>
    </row>
    <row r="65" spans="1:17" x14ac:dyDescent="0.25">
      <c r="A65" s="12" t="s">
        <v>69</v>
      </c>
      <c r="B65" s="11">
        <v>2</v>
      </c>
      <c r="C65" s="11">
        <v>2</v>
      </c>
      <c r="D65" s="11">
        <v>2</v>
      </c>
      <c r="E65" s="11">
        <v>1</v>
      </c>
      <c r="F65" s="11">
        <v>3</v>
      </c>
      <c r="G65" s="11">
        <v>3</v>
      </c>
      <c r="H65" s="11">
        <v>5</v>
      </c>
      <c r="I65" s="11">
        <v>5</v>
      </c>
      <c r="J65" s="11">
        <v>2</v>
      </c>
      <c r="K65" s="11">
        <v>2</v>
      </c>
      <c r="L65" s="11"/>
      <c r="M65" s="11"/>
      <c r="N65" s="9">
        <f t="shared" si="4"/>
        <v>7</v>
      </c>
      <c r="O65" s="9">
        <f t="shared" si="5"/>
        <v>7</v>
      </c>
      <c r="P65" s="9">
        <f t="shared" si="6"/>
        <v>7</v>
      </c>
      <c r="Q65" s="9">
        <f t="shared" si="7"/>
        <v>6</v>
      </c>
    </row>
    <row r="66" spans="1:17" x14ac:dyDescent="0.25">
      <c r="A66" s="12" t="s">
        <v>70</v>
      </c>
      <c r="B66" s="11">
        <v>1</v>
      </c>
      <c r="C66" s="11">
        <v>1</v>
      </c>
      <c r="D66" s="11">
        <v>1</v>
      </c>
      <c r="E66" s="11">
        <v>1</v>
      </c>
      <c r="F66" s="11">
        <v>1</v>
      </c>
      <c r="G66" s="11">
        <v>1</v>
      </c>
      <c r="H66" s="11">
        <v>1</v>
      </c>
      <c r="I66" s="11">
        <v>1</v>
      </c>
      <c r="J66" s="11">
        <v>1</v>
      </c>
      <c r="K66" s="11">
        <v>1</v>
      </c>
      <c r="L66" s="11">
        <v>1</v>
      </c>
      <c r="M66" s="11">
        <v>1</v>
      </c>
      <c r="N66" s="9">
        <f t="shared" si="4"/>
        <v>3</v>
      </c>
      <c r="O66" s="9">
        <f t="shared" si="5"/>
        <v>3</v>
      </c>
      <c r="P66" s="9">
        <f t="shared" si="6"/>
        <v>3</v>
      </c>
      <c r="Q66" s="9">
        <f t="shared" si="7"/>
        <v>3</v>
      </c>
    </row>
    <row r="67" spans="1:17" x14ac:dyDescent="0.25">
      <c r="A67" s="12" t="s">
        <v>71</v>
      </c>
      <c r="B67" s="11">
        <v>7</v>
      </c>
      <c r="C67" s="11">
        <v>6</v>
      </c>
      <c r="D67" s="11">
        <v>6</v>
      </c>
      <c r="E67" s="11">
        <v>6</v>
      </c>
      <c r="F67" s="11">
        <v>4</v>
      </c>
      <c r="G67" s="11">
        <v>4</v>
      </c>
      <c r="H67" s="11">
        <v>3</v>
      </c>
      <c r="I67" s="11">
        <v>3</v>
      </c>
      <c r="J67" s="11">
        <v>1</v>
      </c>
      <c r="K67" s="11">
        <v>1</v>
      </c>
      <c r="L67" s="11">
        <v>1</v>
      </c>
      <c r="M67" s="11">
        <v>1</v>
      </c>
      <c r="N67" s="9">
        <f t="shared" si="4"/>
        <v>12</v>
      </c>
      <c r="O67" s="9">
        <f t="shared" si="5"/>
        <v>11</v>
      </c>
      <c r="P67" s="9">
        <f t="shared" si="6"/>
        <v>10</v>
      </c>
      <c r="Q67" s="9">
        <f t="shared" si="7"/>
        <v>10</v>
      </c>
    </row>
    <row r="68" spans="1:17" x14ac:dyDescent="0.25">
      <c r="A68" s="12" t="s">
        <v>72</v>
      </c>
      <c r="B68" s="11">
        <v>2</v>
      </c>
      <c r="C68" s="11">
        <v>2</v>
      </c>
      <c r="D68" s="11">
        <v>2</v>
      </c>
      <c r="E68" s="11">
        <v>2</v>
      </c>
      <c r="F68" s="11"/>
      <c r="G68" s="11"/>
      <c r="H68" s="11">
        <v>1</v>
      </c>
      <c r="I68" s="11">
        <v>1</v>
      </c>
      <c r="J68" s="11">
        <v>2</v>
      </c>
      <c r="K68" s="11">
        <v>2</v>
      </c>
      <c r="L68" s="11">
        <v>1</v>
      </c>
      <c r="M68" s="11">
        <v>1</v>
      </c>
      <c r="N68" s="9">
        <f t="shared" si="4"/>
        <v>4</v>
      </c>
      <c r="O68" s="9">
        <f t="shared" si="5"/>
        <v>4</v>
      </c>
      <c r="P68" s="9">
        <f t="shared" si="6"/>
        <v>4</v>
      </c>
      <c r="Q68" s="9">
        <f t="shared" si="7"/>
        <v>4</v>
      </c>
    </row>
    <row r="69" spans="1:17" x14ac:dyDescent="0.25">
      <c r="A69" s="12" t="s">
        <v>73</v>
      </c>
      <c r="B69" s="11">
        <v>3</v>
      </c>
      <c r="C69" s="11">
        <v>2</v>
      </c>
      <c r="D69" s="11">
        <v>2</v>
      </c>
      <c r="E69" s="11">
        <v>1</v>
      </c>
      <c r="F69" s="11"/>
      <c r="G69" s="11"/>
      <c r="H69" s="11">
        <v>1</v>
      </c>
      <c r="I69" s="11">
        <v>1</v>
      </c>
      <c r="J69" s="11">
        <v>2</v>
      </c>
      <c r="K69" s="11">
        <v>2</v>
      </c>
      <c r="L69" s="11">
        <v>1</v>
      </c>
      <c r="M69" s="11">
        <v>1</v>
      </c>
      <c r="N69" s="9">
        <f t="shared" si="4"/>
        <v>5</v>
      </c>
      <c r="O69" s="9">
        <f t="shared" si="5"/>
        <v>4</v>
      </c>
      <c r="P69" s="9">
        <f t="shared" si="6"/>
        <v>4</v>
      </c>
      <c r="Q69" s="9">
        <f t="shared" si="7"/>
        <v>3</v>
      </c>
    </row>
    <row r="70" spans="1:17" x14ac:dyDescent="0.25">
      <c r="A70" s="12" t="s">
        <v>74</v>
      </c>
      <c r="B70" s="11">
        <v>1</v>
      </c>
      <c r="C70" s="11">
        <v>1</v>
      </c>
      <c r="D70" s="11"/>
      <c r="E70" s="11"/>
      <c r="F70" s="11"/>
      <c r="G70" s="11"/>
      <c r="H70" s="11"/>
      <c r="I70" s="11">
        <v>1</v>
      </c>
      <c r="J70" s="11">
        <v>1</v>
      </c>
      <c r="K70" s="11">
        <v>1</v>
      </c>
      <c r="L70" s="11">
        <v>1</v>
      </c>
      <c r="M70" s="11"/>
      <c r="N70" s="9">
        <f t="shared" si="4"/>
        <v>2</v>
      </c>
      <c r="O70" s="9">
        <f t="shared" si="5"/>
        <v>2</v>
      </c>
      <c r="P70" s="9">
        <f t="shared" si="6"/>
        <v>1</v>
      </c>
      <c r="Q70" s="9">
        <f t="shared" si="7"/>
        <v>1</v>
      </c>
    </row>
    <row r="71" spans="1:17" x14ac:dyDescent="0.25">
      <c r="A71" s="12" t="s">
        <v>75</v>
      </c>
      <c r="B71" s="11">
        <v>4</v>
      </c>
      <c r="C71" s="11">
        <v>3</v>
      </c>
      <c r="D71" s="11">
        <v>2</v>
      </c>
      <c r="E71" s="11">
        <v>3</v>
      </c>
      <c r="F71" s="11">
        <v>2</v>
      </c>
      <c r="G71" s="11">
        <v>2</v>
      </c>
      <c r="H71" s="11">
        <v>3</v>
      </c>
      <c r="I71" s="11">
        <v>2</v>
      </c>
      <c r="J71" s="11">
        <v>2</v>
      </c>
      <c r="K71" s="11">
        <v>2</v>
      </c>
      <c r="L71" s="11">
        <v>1</v>
      </c>
      <c r="M71" s="11">
        <v>1</v>
      </c>
      <c r="N71" s="9">
        <f t="shared" si="4"/>
        <v>8</v>
      </c>
      <c r="O71" s="9">
        <f t="shared" si="5"/>
        <v>7</v>
      </c>
      <c r="P71" s="9">
        <f t="shared" si="6"/>
        <v>6</v>
      </c>
      <c r="Q71" s="9">
        <f t="shared" si="7"/>
        <v>6</v>
      </c>
    </row>
    <row r="72" spans="1:17" x14ac:dyDescent="0.25">
      <c r="A72" s="12" t="s">
        <v>76</v>
      </c>
      <c r="B72" s="11">
        <v>4</v>
      </c>
      <c r="C72" s="11">
        <v>4</v>
      </c>
      <c r="D72" s="11">
        <v>4</v>
      </c>
      <c r="E72" s="11">
        <v>2</v>
      </c>
      <c r="F72" s="11">
        <v>1</v>
      </c>
      <c r="G72" s="11"/>
      <c r="H72" s="11"/>
      <c r="I72" s="11"/>
      <c r="J72" s="11"/>
      <c r="K72" s="11"/>
      <c r="L72" s="11"/>
      <c r="M72" s="11"/>
      <c r="N72" s="9">
        <f t="shared" si="4"/>
        <v>5</v>
      </c>
      <c r="O72" s="9">
        <f t="shared" si="5"/>
        <v>4</v>
      </c>
      <c r="P72" s="9">
        <f t="shared" si="6"/>
        <v>4</v>
      </c>
      <c r="Q72" s="9">
        <f t="shared" si="7"/>
        <v>2</v>
      </c>
    </row>
    <row r="73" spans="1:17" x14ac:dyDescent="0.25">
      <c r="A73" s="12" t="s">
        <v>77</v>
      </c>
      <c r="B73" s="11">
        <v>1</v>
      </c>
      <c r="C73" s="11"/>
      <c r="D73" s="11"/>
      <c r="E73" s="11"/>
      <c r="F73" s="11">
        <v>1</v>
      </c>
      <c r="G73" s="11">
        <v>1</v>
      </c>
      <c r="H73" s="11">
        <v>2</v>
      </c>
      <c r="I73" s="11">
        <v>2</v>
      </c>
      <c r="J73" s="11">
        <v>1</v>
      </c>
      <c r="K73" s="11">
        <v>1</v>
      </c>
      <c r="L73" s="11"/>
      <c r="M73" s="11"/>
      <c r="N73" s="9">
        <f t="shared" si="4"/>
        <v>3</v>
      </c>
      <c r="O73" s="9">
        <f t="shared" si="5"/>
        <v>2</v>
      </c>
      <c r="P73" s="9">
        <f t="shared" si="6"/>
        <v>2</v>
      </c>
      <c r="Q73" s="9">
        <f t="shared" si="7"/>
        <v>2</v>
      </c>
    </row>
    <row r="74" spans="1:17" x14ac:dyDescent="0.25">
      <c r="A74" s="12" t="s">
        <v>78</v>
      </c>
      <c r="B74" s="11">
        <v>1</v>
      </c>
      <c r="C74" s="11">
        <v>1</v>
      </c>
      <c r="D74" s="11">
        <v>1</v>
      </c>
      <c r="E74" s="11">
        <v>1</v>
      </c>
      <c r="F74" s="11">
        <v>1</v>
      </c>
      <c r="G74" s="11">
        <v>1</v>
      </c>
      <c r="H74" s="11">
        <v>2</v>
      </c>
      <c r="I74" s="11">
        <v>2</v>
      </c>
      <c r="J74" s="11">
        <v>2</v>
      </c>
      <c r="K74" s="11">
        <v>2</v>
      </c>
      <c r="L74" s="11">
        <v>1</v>
      </c>
      <c r="M74" s="11">
        <v>1</v>
      </c>
      <c r="N74" s="9">
        <f t="shared" si="4"/>
        <v>4</v>
      </c>
      <c r="O74" s="9">
        <f t="shared" si="5"/>
        <v>4</v>
      </c>
      <c r="P74" s="9">
        <f t="shared" si="6"/>
        <v>4</v>
      </c>
      <c r="Q74" s="9">
        <f t="shared" si="7"/>
        <v>4</v>
      </c>
    </row>
    <row r="75" spans="1:17" x14ac:dyDescent="0.25">
      <c r="A75" s="12" t="s">
        <v>79</v>
      </c>
      <c r="B75" s="11"/>
      <c r="C75" s="11"/>
      <c r="D75" s="11"/>
      <c r="E75" s="11"/>
      <c r="F75" s="11">
        <v>2</v>
      </c>
      <c r="G75" s="11">
        <v>2</v>
      </c>
      <c r="H75" s="11">
        <v>1</v>
      </c>
      <c r="I75" s="11">
        <v>1</v>
      </c>
      <c r="J75" s="11"/>
      <c r="K75" s="11"/>
      <c r="L75" s="11"/>
      <c r="M75" s="11"/>
      <c r="N75" s="9">
        <f t="shared" si="4"/>
        <v>2</v>
      </c>
      <c r="O75" s="9">
        <f t="shared" si="5"/>
        <v>2</v>
      </c>
      <c r="P75" s="9">
        <f t="shared" si="6"/>
        <v>1</v>
      </c>
      <c r="Q75" s="9">
        <f t="shared" si="7"/>
        <v>1</v>
      </c>
    </row>
    <row r="76" spans="1:17" x14ac:dyDescent="0.25">
      <c r="A76" s="12" t="s">
        <v>80</v>
      </c>
      <c r="B76" s="11"/>
      <c r="C76" s="11"/>
      <c r="D76" s="11"/>
      <c r="E76" s="11"/>
      <c r="F76" s="11">
        <v>2</v>
      </c>
      <c r="G76" s="11">
        <v>2</v>
      </c>
      <c r="H76" s="11">
        <v>2</v>
      </c>
      <c r="I76" s="11">
        <v>2</v>
      </c>
      <c r="J76" s="11"/>
      <c r="K76" s="11"/>
      <c r="L76" s="11"/>
      <c r="M76" s="11"/>
      <c r="N76" s="9">
        <f t="shared" si="4"/>
        <v>2</v>
      </c>
      <c r="O76" s="9">
        <f t="shared" si="5"/>
        <v>2</v>
      </c>
      <c r="P76" s="9">
        <f t="shared" si="6"/>
        <v>2</v>
      </c>
      <c r="Q76" s="9">
        <f t="shared" si="7"/>
        <v>2</v>
      </c>
    </row>
    <row r="77" spans="1:17" x14ac:dyDescent="0.25">
      <c r="A77" s="12" t="s">
        <v>81</v>
      </c>
      <c r="B77" s="11"/>
      <c r="C77" s="11"/>
      <c r="D77" s="11"/>
      <c r="E77" s="11"/>
      <c r="F77" s="11">
        <v>1</v>
      </c>
      <c r="G77" s="11">
        <v>1</v>
      </c>
      <c r="H77" s="11">
        <v>1</v>
      </c>
      <c r="I77" s="11">
        <v>1</v>
      </c>
      <c r="J77" s="11">
        <v>4</v>
      </c>
      <c r="K77" s="11">
        <v>4</v>
      </c>
      <c r="L77" s="11">
        <v>4</v>
      </c>
      <c r="M77" s="11">
        <v>4</v>
      </c>
      <c r="N77" s="9">
        <f t="shared" si="4"/>
        <v>5</v>
      </c>
      <c r="O77" s="9">
        <f t="shared" si="5"/>
        <v>5</v>
      </c>
      <c r="P77" s="9">
        <f t="shared" si="6"/>
        <v>5</v>
      </c>
      <c r="Q77" s="9">
        <f t="shared" si="7"/>
        <v>5</v>
      </c>
    </row>
    <row r="78" spans="1:17" x14ac:dyDescent="0.25">
      <c r="A78" s="12" t="s">
        <v>82</v>
      </c>
      <c r="B78" s="11">
        <v>1</v>
      </c>
      <c r="C78" s="11">
        <v>1</v>
      </c>
      <c r="D78" s="11">
        <v>1</v>
      </c>
      <c r="E78" s="11">
        <v>1</v>
      </c>
      <c r="F78" s="11">
        <v>1</v>
      </c>
      <c r="G78" s="11">
        <v>1</v>
      </c>
      <c r="H78" s="11">
        <v>2</v>
      </c>
      <c r="I78" s="11">
        <v>2</v>
      </c>
      <c r="J78" s="11">
        <v>3</v>
      </c>
      <c r="K78" s="11">
        <v>3</v>
      </c>
      <c r="L78" s="11">
        <v>2</v>
      </c>
      <c r="M78" s="11">
        <v>2</v>
      </c>
      <c r="N78" s="9">
        <f t="shared" si="4"/>
        <v>5</v>
      </c>
      <c r="O78" s="9">
        <f t="shared" si="5"/>
        <v>5</v>
      </c>
      <c r="P78" s="9">
        <f t="shared" si="6"/>
        <v>5</v>
      </c>
      <c r="Q78" s="9">
        <f t="shared" si="7"/>
        <v>5</v>
      </c>
    </row>
    <row r="79" spans="1:17" x14ac:dyDescent="0.25">
      <c r="A79" s="12" t="s">
        <v>83</v>
      </c>
      <c r="B79" s="11">
        <v>3</v>
      </c>
      <c r="C79" s="11">
        <v>2</v>
      </c>
      <c r="D79" s="11">
        <v>2</v>
      </c>
      <c r="E79" s="11">
        <v>3</v>
      </c>
      <c r="F79" s="11">
        <v>2</v>
      </c>
      <c r="G79" s="11">
        <v>2</v>
      </c>
      <c r="H79" s="11">
        <v>3</v>
      </c>
      <c r="I79" s="11">
        <v>2</v>
      </c>
      <c r="J79" s="11">
        <v>3</v>
      </c>
      <c r="K79" s="11">
        <v>3</v>
      </c>
      <c r="L79" s="11">
        <v>2</v>
      </c>
      <c r="M79" s="11">
        <v>2</v>
      </c>
      <c r="N79" s="9">
        <f t="shared" si="4"/>
        <v>8</v>
      </c>
      <c r="O79" s="9">
        <f t="shared" si="5"/>
        <v>7</v>
      </c>
      <c r="P79" s="9">
        <f t="shared" si="6"/>
        <v>7</v>
      </c>
      <c r="Q79" s="9">
        <f t="shared" si="7"/>
        <v>7</v>
      </c>
    </row>
    <row r="80" spans="1:17" x14ac:dyDescent="0.25">
      <c r="A80" s="12" t="s">
        <v>84</v>
      </c>
      <c r="B80" s="11">
        <v>1</v>
      </c>
      <c r="C80" s="11">
        <v>1</v>
      </c>
      <c r="D80" s="11">
        <v>1</v>
      </c>
      <c r="E80" s="11">
        <v>1</v>
      </c>
      <c r="F80" s="11">
        <v>1</v>
      </c>
      <c r="G80" s="11">
        <v>1</v>
      </c>
      <c r="H80" s="11">
        <v>2</v>
      </c>
      <c r="I80" s="11">
        <v>2</v>
      </c>
      <c r="J80" s="11">
        <v>2</v>
      </c>
      <c r="K80" s="11">
        <v>2</v>
      </c>
      <c r="L80" s="11">
        <v>2</v>
      </c>
      <c r="M80" s="11">
        <v>2</v>
      </c>
      <c r="N80" s="9">
        <f t="shared" si="4"/>
        <v>4</v>
      </c>
      <c r="O80" s="9">
        <f t="shared" si="5"/>
        <v>4</v>
      </c>
      <c r="P80" s="9">
        <f t="shared" si="6"/>
        <v>5</v>
      </c>
      <c r="Q80" s="9">
        <f t="shared" si="7"/>
        <v>5</v>
      </c>
    </row>
    <row r="81" spans="1:17" x14ac:dyDescent="0.25">
      <c r="A81" s="12" t="s">
        <v>85</v>
      </c>
      <c r="B81" s="11">
        <v>4</v>
      </c>
      <c r="C81" s="11">
        <v>4</v>
      </c>
      <c r="D81" s="11">
        <v>3</v>
      </c>
      <c r="E81" s="11">
        <v>2</v>
      </c>
      <c r="F81" s="11">
        <v>4</v>
      </c>
      <c r="G81" s="11">
        <v>4</v>
      </c>
      <c r="H81" s="11">
        <v>5</v>
      </c>
      <c r="I81" s="11">
        <v>5</v>
      </c>
      <c r="J81" s="11">
        <v>5</v>
      </c>
      <c r="K81" s="11">
        <v>5</v>
      </c>
      <c r="L81" s="11">
        <v>5</v>
      </c>
      <c r="M81" s="11">
        <v>5</v>
      </c>
      <c r="N81" s="9">
        <f t="shared" si="4"/>
        <v>13</v>
      </c>
      <c r="O81" s="9">
        <f t="shared" si="5"/>
        <v>13</v>
      </c>
      <c r="P81" s="9">
        <f t="shared" si="6"/>
        <v>13</v>
      </c>
      <c r="Q81" s="9">
        <f t="shared" si="7"/>
        <v>12</v>
      </c>
    </row>
    <row r="82" spans="1:17" x14ac:dyDescent="0.25">
      <c r="A82" s="12" t="s">
        <v>86</v>
      </c>
      <c r="B82" s="11"/>
      <c r="C82" s="11"/>
      <c r="D82" s="11"/>
      <c r="E82" s="11"/>
      <c r="F82" s="11"/>
      <c r="G82" s="11"/>
      <c r="H82" s="11"/>
      <c r="I82" s="11"/>
      <c r="J82" s="11">
        <v>1</v>
      </c>
      <c r="K82" s="11">
        <v>1</v>
      </c>
      <c r="L82" s="11">
        <v>1</v>
      </c>
      <c r="M82" s="11">
        <v>1</v>
      </c>
      <c r="N82" s="9">
        <f t="shared" si="4"/>
        <v>1</v>
      </c>
      <c r="O82" s="9">
        <f t="shared" si="5"/>
        <v>1</v>
      </c>
      <c r="P82" s="9">
        <f t="shared" si="6"/>
        <v>1</v>
      </c>
      <c r="Q82" s="9">
        <f t="shared" si="7"/>
        <v>1</v>
      </c>
    </row>
    <row r="83" spans="1:17" x14ac:dyDescent="0.25">
      <c r="A83" s="12" t="s">
        <v>87</v>
      </c>
      <c r="B83" s="11">
        <v>2</v>
      </c>
      <c r="C83" s="11">
        <v>2</v>
      </c>
      <c r="D83" s="11">
        <v>2</v>
      </c>
      <c r="E83" s="11">
        <v>1</v>
      </c>
      <c r="F83" s="11"/>
      <c r="G83" s="11"/>
      <c r="H83" s="11">
        <v>1</v>
      </c>
      <c r="I83" s="11">
        <v>1</v>
      </c>
      <c r="J83" s="11">
        <v>3</v>
      </c>
      <c r="K83" s="11">
        <v>3</v>
      </c>
      <c r="L83" s="11">
        <v>2</v>
      </c>
      <c r="M83" s="11">
        <v>2</v>
      </c>
      <c r="N83" s="9">
        <f t="shared" si="4"/>
        <v>5</v>
      </c>
      <c r="O83" s="9">
        <f t="shared" si="5"/>
        <v>5</v>
      </c>
      <c r="P83" s="9">
        <f t="shared" si="6"/>
        <v>5</v>
      </c>
      <c r="Q83" s="9">
        <f t="shared" si="7"/>
        <v>4</v>
      </c>
    </row>
    <row r="84" spans="1:17" x14ac:dyDescent="0.25">
      <c r="A84" s="12" t="s">
        <v>88</v>
      </c>
      <c r="B84" s="11">
        <v>1</v>
      </c>
      <c r="C84" s="11">
        <v>1</v>
      </c>
      <c r="D84" s="11">
        <v>1</v>
      </c>
      <c r="E84" s="11">
        <v>1</v>
      </c>
      <c r="F84" s="11">
        <v>1</v>
      </c>
      <c r="G84" s="11">
        <v>1</v>
      </c>
      <c r="H84" s="11">
        <v>1</v>
      </c>
      <c r="I84" s="11">
        <v>1</v>
      </c>
      <c r="J84" s="11">
        <v>3</v>
      </c>
      <c r="K84" s="11">
        <v>3</v>
      </c>
      <c r="L84" s="11">
        <v>3</v>
      </c>
      <c r="M84" s="11">
        <v>3</v>
      </c>
      <c r="N84" s="9">
        <f t="shared" si="4"/>
        <v>5</v>
      </c>
      <c r="O84" s="9">
        <f t="shared" si="5"/>
        <v>5</v>
      </c>
      <c r="P84" s="9">
        <f t="shared" si="6"/>
        <v>5</v>
      </c>
      <c r="Q84" s="9">
        <f t="shared" si="7"/>
        <v>5</v>
      </c>
    </row>
    <row r="85" spans="1:17" x14ac:dyDescent="0.25">
      <c r="A85" s="12" t="s">
        <v>89</v>
      </c>
      <c r="B85" s="11">
        <v>3</v>
      </c>
      <c r="C85" s="11">
        <v>3</v>
      </c>
      <c r="D85" s="11">
        <v>3</v>
      </c>
      <c r="E85" s="11">
        <v>3</v>
      </c>
      <c r="F85" s="11">
        <v>4</v>
      </c>
      <c r="G85" s="11">
        <v>4</v>
      </c>
      <c r="H85" s="11">
        <v>5</v>
      </c>
      <c r="I85" s="11">
        <v>5</v>
      </c>
      <c r="J85" s="11">
        <v>8</v>
      </c>
      <c r="K85" s="11">
        <v>8</v>
      </c>
      <c r="L85" s="11">
        <v>7</v>
      </c>
      <c r="M85" s="11">
        <v>7</v>
      </c>
      <c r="N85" s="9">
        <f t="shared" si="4"/>
        <v>15</v>
      </c>
      <c r="O85" s="9">
        <f t="shared" si="5"/>
        <v>15</v>
      </c>
      <c r="P85" s="9">
        <f t="shared" si="6"/>
        <v>15</v>
      </c>
      <c r="Q85" s="9">
        <f t="shared" si="7"/>
        <v>15</v>
      </c>
    </row>
    <row r="86" spans="1:17" x14ac:dyDescent="0.25">
      <c r="A86" s="12" t="s">
        <v>90</v>
      </c>
      <c r="B86" s="11">
        <v>1</v>
      </c>
      <c r="C86" s="11">
        <v>1</v>
      </c>
      <c r="D86" s="11">
        <v>1</v>
      </c>
      <c r="E86" s="11">
        <v>1</v>
      </c>
      <c r="F86" s="11">
        <v>1</v>
      </c>
      <c r="G86" s="11">
        <v>1</v>
      </c>
      <c r="H86" s="11">
        <v>1</v>
      </c>
      <c r="I86" s="11">
        <v>1</v>
      </c>
      <c r="J86" s="11">
        <v>1</v>
      </c>
      <c r="K86" s="11">
        <v>1</v>
      </c>
      <c r="L86" s="11">
        <v>1</v>
      </c>
      <c r="M86" s="11">
        <v>1</v>
      </c>
      <c r="N86" s="9">
        <f t="shared" si="4"/>
        <v>3</v>
      </c>
      <c r="O86" s="9">
        <f t="shared" si="5"/>
        <v>3</v>
      </c>
      <c r="P86" s="9">
        <f t="shared" si="6"/>
        <v>3</v>
      </c>
      <c r="Q86" s="9">
        <f t="shared" si="7"/>
        <v>3</v>
      </c>
    </row>
    <row r="87" spans="1:17" x14ac:dyDescent="0.25">
      <c r="A87" s="12" t="s">
        <v>91</v>
      </c>
      <c r="B87" s="11"/>
      <c r="C87" s="11"/>
      <c r="D87" s="11"/>
      <c r="E87" s="11"/>
      <c r="F87" s="11"/>
      <c r="G87" s="11"/>
      <c r="H87" s="11"/>
      <c r="I87" s="11"/>
      <c r="J87" s="11">
        <v>1</v>
      </c>
      <c r="K87" s="11">
        <v>1</v>
      </c>
      <c r="L87" s="11">
        <v>1</v>
      </c>
      <c r="M87" s="11"/>
      <c r="N87" s="9">
        <f t="shared" si="4"/>
        <v>1</v>
      </c>
      <c r="O87" s="9">
        <f t="shared" si="5"/>
        <v>1</v>
      </c>
      <c r="P87" s="9">
        <f t="shared" si="6"/>
        <v>1</v>
      </c>
      <c r="Q87" s="9">
        <f t="shared" si="7"/>
        <v>0</v>
      </c>
    </row>
    <row r="88" spans="1:17" x14ac:dyDescent="0.25">
      <c r="A88" s="12" t="s">
        <v>92</v>
      </c>
      <c r="B88" s="11">
        <v>1</v>
      </c>
      <c r="C88" s="11">
        <v>1</v>
      </c>
      <c r="D88" s="11">
        <v>1</v>
      </c>
      <c r="E88" s="11">
        <v>1</v>
      </c>
      <c r="F88" s="11">
        <v>2</v>
      </c>
      <c r="G88" s="11">
        <v>1</v>
      </c>
      <c r="H88" s="11">
        <v>2</v>
      </c>
      <c r="I88" s="11">
        <v>2</v>
      </c>
      <c r="J88" s="11">
        <v>2</v>
      </c>
      <c r="K88" s="11">
        <v>2</v>
      </c>
      <c r="L88" s="11">
        <v>1</v>
      </c>
      <c r="M88" s="11">
        <v>1</v>
      </c>
      <c r="N88" s="9">
        <f t="shared" si="4"/>
        <v>5</v>
      </c>
      <c r="O88" s="9">
        <f t="shared" si="5"/>
        <v>4</v>
      </c>
      <c r="P88" s="9">
        <f t="shared" si="6"/>
        <v>4</v>
      </c>
      <c r="Q88" s="9">
        <f t="shared" si="7"/>
        <v>4</v>
      </c>
    </row>
    <row r="89" spans="1:17" x14ac:dyDescent="0.25">
      <c r="A89" s="12" t="s">
        <v>93</v>
      </c>
      <c r="B89" s="11">
        <v>3</v>
      </c>
      <c r="C89" s="11">
        <v>3</v>
      </c>
      <c r="D89" s="11">
        <v>2</v>
      </c>
      <c r="E89" s="11">
        <v>2</v>
      </c>
      <c r="F89" s="11">
        <v>1</v>
      </c>
      <c r="G89" s="11"/>
      <c r="H89" s="11">
        <v>1</v>
      </c>
      <c r="I89" s="11">
        <v>1</v>
      </c>
      <c r="J89" s="11">
        <v>4</v>
      </c>
      <c r="K89" s="11">
        <v>4</v>
      </c>
      <c r="L89" s="11">
        <v>3</v>
      </c>
      <c r="M89" s="11">
        <v>3</v>
      </c>
      <c r="N89" s="9">
        <f t="shared" si="4"/>
        <v>8</v>
      </c>
      <c r="O89" s="9">
        <f t="shared" si="5"/>
        <v>7</v>
      </c>
      <c r="P89" s="9">
        <f t="shared" si="6"/>
        <v>6</v>
      </c>
      <c r="Q89" s="9">
        <f t="shared" si="7"/>
        <v>6</v>
      </c>
    </row>
    <row r="90" spans="1:17" x14ac:dyDescent="0.25">
      <c r="A90" s="12" t="s">
        <v>94</v>
      </c>
      <c r="B90" s="11">
        <v>1</v>
      </c>
      <c r="C90" s="11"/>
      <c r="D90" s="11"/>
      <c r="E90" s="11"/>
      <c r="F90" s="11"/>
      <c r="G90" s="11"/>
      <c r="H90" s="11"/>
      <c r="I90" s="11">
        <v>1</v>
      </c>
      <c r="J90" s="11">
        <v>1</v>
      </c>
      <c r="K90" s="11">
        <v>1</v>
      </c>
      <c r="L90" s="11">
        <v>1</v>
      </c>
      <c r="M90" s="11"/>
      <c r="N90" s="9">
        <f t="shared" si="4"/>
        <v>2</v>
      </c>
      <c r="O90" s="9">
        <f t="shared" si="5"/>
        <v>1</v>
      </c>
      <c r="P90" s="9">
        <f t="shared" si="6"/>
        <v>1</v>
      </c>
      <c r="Q90" s="9">
        <f t="shared" si="7"/>
        <v>1</v>
      </c>
    </row>
    <row r="91" spans="1:17" x14ac:dyDescent="0.25">
      <c r="A91" s="12" t="s">
        <v>95</v>
      </c>
      <c r="B91" s="11">
        <v>4</v>
      </c>
      <c r="C91" s="11">
        <v>3</v>
      </c>
      <c r="D91" s="11">
        <v>2</v>
      </c>
      <c r="E91" s="11">
        <v>2</v>
      </c>
      <c r="F91" s="11">
        <v>9</v>
      </c>
      <c r="G91" s="11">
        <v>8</v>
      </c>
      <c r="H91" s="11">
        <v>7</v>
      </c>
      <c r="I91" s="11">
        <v>7</v>
      </c>
      <c r="J91" s="11">
        <v>11</v>
      </c>
      <c r="K91" s="11">
        <v>10</v>
      </c>
      <c r="L91" s="11">
        <v>9</v>
      </c>
      <c r="M91" s="11">
        <v>9</v>
      </c>
      <c r="N91" s="9">
        <f t="shared" si="4"/>
        <v>24</v>
      </c>
      <c r="O91" s="9">
        <f t="shared" si="5"/>
        <v>21</v>
      </c>
      <c r="P91" s="9">
        <f t="shared" si="6"/>
        <v>18</v>
      </c>
      <c r="Q91" s="9">
        <f t="shared" si="7"/>
        <v>18</v>
      </c>
    </row>
    <row r="92" spans="1:17" x14ac:dyDescent="0.25">
      <c r="A92" s="12" t="s">
        <v>96</v>
      </c>
      <c r="B92" s="11"/>
      <c r="C92" s="11"/>
      <c r="D92" s="11"/>
      <c r="E92" s="11"/>
      <c r="F92" s="11"/>
      <c r="G92" s="11"/>
      <c r="H92" s="11"/>
      <c r="I92" s="11"/>
      <c r="J92" s="11">
        <v>1</v>
      </c>
      <c r="K92" s="11">
        <v>1</v>
      </c>
      <c r="L92" s="11">
        <v>1</v>
      </c>
      <c r="M92" s="11">
        <v>1</v>
      </c>
      <c r="N92" s="9">
        <f t="shared" si="4"/>
        <v>1</v>
      </c>
      <c r="O92" s="9">
        <f t="shared" si="5"/>
        <v>1</v>
      </c>
      <c r="P92" s="9">
        <f t="shared" si="6"/>
        <v>1</v>
      </c>
      <c r="Q92" s="9">
        <f t="shared" si="7"/>
        <v>1</v>
      </c>
    </row>
    <row r="93" spans="1:17" x14ac:dyDescent="0.25">
      <c r="A93" s="12" t="s">
        <v>97</v>
      </c>
      <c r="B93" s="11">
        <v>4</v>
      </c>
      <c r="C93" s="11">
        <v>4</v>
      </c>
      <c r="D93" s="11">
        <v>3</v>
      </c>
      <c r="E93" s="11">
        <v>3</v>
      </c>
      <c r="F93" s="11">
        <v>1</v>
      </c>
      <c r="G93" s="11">
        <v>1</v>
      </c>
      <c r="H93" s="11">
        <v>3</v>
      </c>
      <c r="I93" s="11">
        <v>3</v>
      </c>
      <c r="J93" s="11">
        <v>4</v>
      </c>
      <c r="K93" s="11">
        <v>4</v>
      </c>
      <c r="L93" s="11">
        <v>2</v>
      </c>
      <c r="M93" s="11">
        <v>2</v>
      </c>
      <c r="N93" s="9">
        <f t="shared" si="4"/>
        <v>9</v>
      </c>
      <c r="O93" s="9">
        <f t="shared" si="5"/>
        <v>9</v>
      </c>
      <c r="P93" s="9">
        <f t="shared" si="6"/>
        <v>8</v>
      </c>
      <c r="Q93" s="9">
        <f t="shared" si="7"/>
        <v>8</v>
      </c>
    </row>
    <row r="94" spans="1:17" x14ac:dyDescent="0.25">
      <c r="A94" s="12" t="s">
        <v>98</v>
      </c>
      <c r="B94" s="11"/>
      <c r="C94" s="11"/>
      <c r="D94" s="11"/>
      <c r="E94" s="11"/>
      <c r="F94" s="11">
        <v>1</v>
      </c>
      <c r="G94" s="11">
        <v>1</v>
      </c>
      <c r="H94" s="11">
        <v>1</v>
      </c>
      <c r="I94" s="11">
        <v>1</v>
      </c>
      <c r="J94" s="11">
        <v>1</v>
      </c>
      <c r="K94" s="11">
        <v>1</v>
      </c>
      <c r="L94" s="11">
        <v>1</v>
      </c>
      <c r="M94" s="11">
        <v>1</v>
      </c>
      <c r="N94" s="9">
        <f t="shared" si="4"/>
        <v>2</v>
      </c>
      <c r="O94" s="9">
        <f t="shared" si="5"/>
        <v>2</v>
      </c>
      <c r="P94" s="9">
        <f t="shared" si="6"/>
        <v>2</v>
      </c>
      <c r="Q94" s="9">
        <f t="shared" si="7"/>
        <v>2</v>
      </c>
    </row>
    <row r="95" spans="1:17" x14ac:dyDescent="0.25">
      <c r="A95" s="12" t="s">
        <v>99</v>
      </c>
      <c r="B95" s="11"/>
      <c r="C95" s="11"/>
      <c r="D95" s="11"/>
      <c r="E95" s="11"/>
      <c r="F95" s="11"/>
      <c r="G95" s="11"/>
      <c r="H95" s="11">
        <v>1</v>
      </c>
      <c r="I95" s="11">
        <v>1</v>
      </c>
      <c r="J95" s="11">
        <v>1</v>
      </c>
      <c r="K95" s="11">
        <v>1</v>
      </c>
      <c r="L95" s="11"/>
      <c r="M95" s="11"/>
      <c r="N95" s="9">
        <f t="shared" si="4"/>
        <v>1</v>
      </c>
      <c r="O95" s="9">
        <f t="shared" si="5"/>
        <v>1</v>
      </c>
      <c r="P95" s="9">
        <f t="shared" si="6"/>
        <v>1</v>
      </c>
      <c r="Q95" s="9">
        <f t="shared" si="7"/>
        <v>1</v>
      </c>
    </row>
    <row r="96" spans="1:17" x14ac:dyDescent="0.25">
      <c r="A96" s="13" t="s">
        <v>100</v>
      </c>
      <c r="B96" s="9">
        <v>114</v>
      </c>
      <c r="C96" s="9">
        <v>101</v>
      </c>
      <c r="D96" s="9">
        <v>89</v>
      </c>
      <c r="E96" s="9">
        <v>84</v>
      </c>
      <c r="F96" s="9">
        <v>99</v>
      </c>
      <c r="G96" s="9">
        <v>92</v>
      </c>
      <c r="H96" s="9">
        <v>126</v>
      </c>
      <c r="I96" s="9">
        <v>122</v>
      </c>
      <c r="J96" s="9">
        <v>171</v>
      </c>
      <c r="K96" s="9">
        <v>168</v>
      </c>
      <c r="L96" s="9">
        <v>127</v>
      </c>
      <c r="M96" s="9">
        <v>123</v>
      </c>
      <c r="N96" s="9">
        <f t="shared" si="4"/>
        <v>384</v>
      </c>
      <c r="O96" s="9">
        <f t="shared" si="5"/>
        <v>361</v>
      </c>
      <c r="P96" s="9">
        <f t="shared" si="6"/>
        <v>342</v>
      </c>
      <c r="Q96" s="9">
        <f t="shared" si="7"/>
        <v>329</v>
      </c>
    </row>
    <row r="97" spans="1:17" x14ac:dyDescent="0.25">
      <c r="A97" s="14"/>
      <c r="B97" s="15"/>
      <c r="C97" s="15"/>
      <c r="D97" s="15"/>
      <c r="E97" s="15"/>
      <c r="F97" s="15"/>
      <c r="G97" s="15"/>
      <c r="H97" s="15"/>
      <c r="I97" s="15"/>
      <c r="J97" s="15"/>
      <c r="K97" s="15"/>
      <c r="L97" s="15"/>
      <c r="M97" s="15"/>
      <c r="N97" s="15"/>
      <c r="O97" s="15"/>
      <c r="P97" s="15"/>
      <c r="Q97" s="15"/>
    </row>
    <row r="98" spans="1:17" x14ac:dyDescent="0.25">
      <c r="A98" s="184" t="s">
        <v>101</v>
      </c>
      <c r="B98" s="184"/>
      <c r="C98" s="184"/>
      <c r="D98" s="184"/>
      <c r="E98" s="184"/>
      <c r="F98" s="184"/>
      <c r="G98" s="184"/>
      <c r="H98" s="184"/>
      <c r="I98" s="184"/>
      <c r="J98" s="184"/>
      <c r="K98" s="184"/>
      <c r="L98" s="184"/>
      <c r="M98" s="184"/>
      <c r="N98" s="184"/>
      <c r="O98" s="184"/>
      <c r="P98" s="184"/>
      <c r="Q98" s="184"/>
    </row>
    <row r="99" spans="1:17" x14ac:dyDescent="0.25">
      <c r="A99" s="8"/>
      <c r="B99" s="183" t="s">
        <v>28</v>
      </c>
      <c r="C99" s="183"/>
      <c r="D99" s="183"/>
      <c r="E99" s="183"/>
      <c r="F99" s="183" t="s">
        <v>29</v>
      </c>
      <c r="G99" s="183"/>
      <c r="H99" s="183"/>
      <c r="I99" s="183"/>
      <c r="J99" s="183" t="s">
        <v>30</v>
      </c>
      <c r="K99" s="183"/>
      <c r="L99" s="183"/>
      <c r="M99" s="183"/>
      <c r="N99" s="183" t="s">
        <v>31</v>
      </c>
      <c r="O99" s="183"/>
      <c r="P99" s="183"/>
      <c r="Q99" s="183"/>
    </row>
    <row r="100" spans="1:17" x14ac:dyDescent="0.25">
      <c r="A100" s="8" t="s">
        <v>32</v>
      </c>
      <c r="B100" s="11">
        <v>2013</v>
      </c>
      <c r="C100" s="11">
        <v>2014</v>
      </c>
      <c r="D100" s="11">
        <v>2015</v>
      </c>
      <c r="E100" s="11">
        <v>2016</v>
      </c>
      <c r="F100" s="11">
        <v>2013</v>
      </c>
      <c r="G100" s="11">
        <v>2014</v>
      </c>
      <c r="H100" s="11">
        <v>2015</v>
      </c>
      <c r="I100" s="11">
        <v>2016</v>
      </c>
      <c r="J100" s="11">
        <v>2013</v>
      </c>
      <c r="K100" s="11">
        <v>2014</v>
      </c>
      <c r="L100" s="11">
        <v>2015</v>
      </c>
      <c r="M100" s="11">
        <v>2016</v>
      </c>
      <c r="N100" s="11">
        <v>2013</v>
      </c>
      <c r="O100" s="11">
        <v>2014</v>
      </c>
      <c r="P100" s="11">
        <v>2015</v>
      </c>
      <c r="Q100" s="11">
        <v>2016</v>
      </c>
    </row>
    <row r="101" spans="1:17" x14ac:dyDescent="0.25">
      <c r="A101" s="12" t="s">
        <v>102</v>
      </c>
      <c r="B101" s="11"/>
      <c r="C101" s="11"/>
      <c r="D101" s="11"/>
      <c r="E101" s="11"/>
      <c r="F101" s="11"/>
      <c r="G101" s="11"/>
      <c r="H101" s="11"/>
      <c r="I101" s="11"/>
      <c r="J101" s="11">
        <v>1</v>
      </c>
      <c r="K101" s="11">
        <v>1</v>
      </c>
      <c r="L101" s="11">
        <v>1</v>
      </c>
      <c r="M101" s="11">
        <v>1</v>
      </c>
      <c r="N101" s="9">
        <f t="shared" ref="N101:N132" si="8">B101+F101+J101</f>
        <v>1</v>
      </c>
      <c r="O101" s="9">
        <f t="shared" ref="O101:O132" si="9">C101+G101+K101</f>
        <v>1</v>
      </c>
      <c r="P101" s="9">
        <f t="shared" ref="P101:P132" si="10">D101+H101+L101</f>
        <v>1</v>
      </c>
      <c r="Q101" s="9">
        <f t="shared" ref="Q101:Q132" si="11">E101+I101+M101</f>
        <v>1</v>
      </c>
    </row>
    <row r="102" spans="1:17" x14ac:dyDescent="0.25">
      <c r="A102" s="12" t="s">
        <v>103</v>
      </c>
      <c r="B102" s="11">
        <v>5</v>
      </c>
      <c r="C102" s="11">
        <v>5</v>
      </c>
      <c r="D102" s="11">
        <v>5</v>
      </c>
      <c r="E102" s="11">
        <v>5</v>
      </c>
      <c r="F102" s="11">
        <v>7</v>
      </c>
      <c r="G102" s="11">
        <v>6</v>
      </c>
      <c r="H102" s="11">
        <v>7</v>
      </c>
      <c r="I102" s="11">
        <v>7</v>
      </c>
      <c r="J102" s="11">
        <v>4</v>
      </c>
      <c r="K102" s="11">
        <v>4</v>
      </c>
      <c r="L102" s="11">
        <v>3</v>
      </c>
      <c r="M102" s="11">
        <v>3</v>
      </c>
      <c r="N102" s="9">
        <f t="shared" si="8"/>
        <v>16</v>
      </c>
      <c r="O102" s="9">
        <f t="shared" si="9"/>
        <v>15</v>
      </c>
      <c r="P102" s="9">
        <f t="shared" si="10"/>
        <v>15</v>
      </c>
      <c r="Q102" s="9">
        <f t="shared" si="11"/>
        <v>15</v>
      </c>
    </row>
    <row r="103" spans="1:17" x14ac:dyDescent="0.25">
      <c r="A103" s="12" t="s">
        <v>104</v>
      </c>
      <c r="B103" s="11">
        <v>5</v>
      </c>
      <c r="C103" s="11">
        <v>5</v>
      </c>
      <c r="D103" s="11">
        <v>5</v>
      </c>
      <c r="E103" s="11">
        <v>5</v>
      </c>
      <c r="F103" s="11">
        <v>5</v>
      </c>
      <c r="G103" s="11">
        <v>5</v>
      </c>
      <c r="H103" s="11">
        <v>5</v>
      </c>
      <c r="I103" s="11">
        <v>5</v>
      </c>
      <c r="J103" s="11">
        <v>2</v>
      </c>
      <c r="K103" s="11">
        <v>2</v>
      </c>
      <c r="L103" s="11">
        <v>2</v>
      </c>
      <c r="M103" s="11">
        <v>2</v>
      </c>
      <c r="N103" s="9">
        <f t="shared" si="8"/>
        <v>12</v>
      </c>
      <c r="O103" s="9">
        <f t="shared" si="9"/>
        <v>12</v>
      </c>
      <c r="P103" s="9">
        <f t="shared" si="10"/>
        <v>12</v>
      </c>
      <c r="Q103" s="9">
        <f t="shared" si="11"/>
        <v>12</v>
      </c>
    </row>
    <row r="104" spans="1:17" x14ac:dyDescent="0.25">
      <c r="A104" s="12" t="s">
        <v>105</v>
      </c>
      <c r="B104" s="11">
        <v>6</v>
      </c>
      <c r="C104" s="11">
        <v>6</v>
      </c>
      <c r="D104" s="11">
        <v>6</v>
      </c>
      <c r="E104" s="11">
        <v>6</v>
      </c>
      <c r="F104" s="11">
        <v>4</v>
      </c>
      <c r="G104" s="11">
        <v>4</v>
      </c>
      <c r="H104" s="11">
        <v>5</v>
      </c>
      <c r="I104" s="11">
        <v>6</v>
      </c>
      <c r="J104" s="11">
        <v>4</v>
      </c>
      <c r="K104" s="11">
        <v>4</v>
      </c>
      <c r="L104" s="11">
        <v>2</v>
      </c>
      <c r="M104" s="11">
        <v>1</v>
      </c>
      <c r="N104" s="9">
        <f t="shared" si="8"/>
        <v>14</v>
      </c>
      <c r="O104" s="9">
        <f t="shared" si="9"/>
        <v>14</v>
      </c>
      <c r="P104" s="9">
        <f t="shared" si="10"/>
        <v>13</v>
      </c>
      <c r="Q104" s="9">
        <f t="shared" si="11"/>
        <v>13</v>
      </c>
    </row>
    <row r="105" spans="1:17" x14ac:dyDescent="0.25">
      <c r="A105" s="12" t="s">
        <v>106</v>
      </c>
      <c r="B105" s="11">
        <v>1</v>
      </c>
      <c r="C105" s="11">
        <v>1</v>
      </c>
      <c r="D105" s="11">
        <v>1</v>
      </c>
      <c r="E105" s="11">
        <v>1</v>
      </c>
      <c r="F105" s="11">
        <v>1</v>
      </c>
      <c r="G105" s="11">
        <v>1</v>
      </c>
      <c r="H105" s="11">
        <v>1</v>
      </c>
      <c r="I105" s="11">
        <v>1</v>
      </c>
      <c r="J105" s="11">
        <v>3</v>
      </c>
      <c r="K105" s="11">
        <v>3</v>
      </c>
      <c r="L105" s="11">
        <v>3</v>
      </c>
      <c r="M105" s="11">
        <v>3</v>
      </c>
      <c r="N105" s="9">
        <f t="shared" si="8"/>
        <v>5</v>
      </c>
      <c r="O105" s="9">
        <f t="shared" si="9"/>
        <v>5</v>
      </c>
      <c r="P105" s="9">
        <f t="shared" si="10"/>
        <v>5</v>
      </c>
      <c r="Q105" s="9">
        <f t="shared" si="11"/>
        <v>5</v>
      </c>
    </row>
    <row r="106" spans="1:17" x14ac:dyDescent="0.25">
      <c r="A106" s="12" t="s">
        <v>107</v>
      </c>
      <c r="B106" s="11">
        <v>1</v>
      </c>
      <c r="C106" s="11">
        <v>1</v>
      </c>
      <c r="D106" s="11">
        <v>1</v>
      </c>
      <c r="E106" s="11">
        <v>1</v>
      </c>
      <c r="F106" s="11"/>
      <c r="G106" s="11"/>
      <c r="H106" s="11">
        <v>1</v>
      </c>
      <c r="I106" s="11">
        <v>1</v>
      </c>
      <c r="J106" s="11">
        <v>3</v>
      </c>
      <c r="K106" s="11">
        <v>3</v>
      </c>
      <c r="L106" s="11">
        <v>2</v>
      </c>
      <c r="M106" s="11">
        <v>1</v>
      </c>
      <c r="N106" s="9">
        <f t="shared" si="8"/>
        <v>4</v>
      </c>
      <c r="O106" s="9">
        <f t="shared" si="9"/>
        <v>4</v>
      </c>
      <c r="P106" s="9">
        <f t="shared" si="10"/>
        <v>4</v>
      </c>
      <c r="Q106" s="9">
        <f t="shared" si="11"/>
        <v>3</v>
      </c>
    </row>
    <row r="107" spans="1:17" x14ac:dyDescent="0.25">
      <c r="A107" s="12" t="s">
        <v>108</v>
      </c>
      <c r="B107" s="11"/>
      <c r="C107" s="11"/>
      <c r="D107" s="11"/>
      <c r="E107" s="11"/>
      <c r="F107" s="11"/>
      <c r="G107" s="11"/>
      <c r="H107" s="11"/>
      <c r="I107" s="11"/>
      <c r="J107" s="11">
        <v>1</v>
      </c>
      <c r="K107" s="11">
        <v>1</v>
      </c>
      <c r="L107" s="11">
        <v>1</v>
      </c>
      <c r="M107" s="11">
        <v>1</v>
      </c>
      <c r="N107" s="9">
        <f t="shared" si="8"/>
        <v>1</v>
      </c>
      <c r="O107" s="9">
        <f t="shared" si="9"/>
        <v>1</v>
      </c>
      <c r="P107" s="9">
        <f t="shared" si="10"/>
        <v>1</v>
      </c>
      <c r="Q107" s="9">
        <f t="shared" si="11"/>
        <v>1</v>
      </c>
    </row>
    <row r="108" spans="1:17" x14ac:dyDescent="0.25">
      <c r="A108" s="12" t="s">
        <v>109</v>
      </c>
      <c r="B108" s="11">
        <v>4</v>
      </c>
      <c r="C108" s="11">
        <v>4</v>
      </c>
      <c r="D108" s="11">
        <v>4</v>
      </c>
      <c r="E108" s="11">
        <v>5</v>
      </c>
      <c r="F108" s="11">
        <v>4</v>
      </c>
      <c r="G108" s="11">
        <v>4</v>
      </c>
      <c r="H108" s="11">
        <v>5</v>
      </c>
      <c r="I108" s="11">
        <v>4</v>
      </c>
      <c r="J108" s="11">
        <v>2</v>
      </c>
      <c r="K108" s="11">
        <v>2</v>
      </c>
      <c r="L108" s="11">
        <v>1</v>
      </c>
      <c r="M108" s="11">
        <v>1</v>
      </c>
      <c r="N108" s="9">
        <f t="shared" si="8"/>
        <v>10</v>
      </c>
      <c r="O108" s="9">
        <f t="shared" si="9"/>
        <v>10</v>
      </c>
      <c r="P108" s="9">
        <f t="shared" si="10"/>
        <v>10</v>
      </c>
      <c r="Q108" s="9">
        <f t="shared" si="11"/>
        <v>10</v>
      </c>
    </row>
    <row r="109" spans="1:17" x14ac:dyDescent="0.25">
      <c r="A109" s="12" t="s">
        <v>110</v>
      </c>
      <c r="B109" s="11">
        <v>2</v>
      </c>
      <c r="C109" s="11">
        <v>1</v>
      </c>
      <c r="D109" s="11">
        <v>1</v>
      </c>
      <c r="E109" s="11">
        <v>1</v>
      </c>
      <c r="F109" s="11">
        <v>1</v>
      </c>
      <c r="G109" s="11">
        <v>1</v>
      </c>
      <c r="H109" s="11">
        <v>1</v>
      </c>
      <c r="I109" s="11">
        <v>1</v>
      </c>
      <c r="J109" s="11">
        <v>4</v>
      </c>
      <c r="K109" s="11">
        <v>4</v>
      </c>
      <c r="L109" s="11">
        <v>4</v>
      </c>
      <c r="M109" s="11">
        <v>4</v>
      </c>
      <c r="N109" s="9">
        <f t="shared" si="8"/>
        <v>7</v>
      </c>
      <c r="O109" s="9">
        <f t="shared" si="9"/>
        <v>6</v>
      </c>
      <c r="P109" s="9">
        <f t="shared" si="10"/>
        <v>6</v>
      </c>
      <c r="Q109" s="9">
        <f t="shared" si="11"/>
        <v>6</v>
      </c>
    </row>
    <row r="110" spans="1:17" x14ac:dyDescent="0.25">
      <c r="A110" s="12" t="s">
        <v>111</v>
      </c>
      <c r="B110" s="11">
        <v>2</v>
      </c>
      <c r="C110" s="11">
        <v>2</v>
      </c>
      <c r="D110" s="11">
        <v>2</v>
      </c>
      <c r="E110" s="11">
        <v>2</v>
      </c>
      <c r="F110" s="11">
        <v>2</v>
      </c>
      <c r="G110" s="11">
        <v>2</v>
      </c>
      <c r="H110" s="11">
        <v>3</v>
      </c>
      <c r="I110" s="11">
        <v>3</v>
      </c>
      <c r="J110" s="11">
        <v>7</v>
      </c>
      <c r="K110" s="11">
        <v>7</v>
      </c>
      <c r="L110" s="11">
        <v>6</v>
      </c>
      <c r="M110" s="11">
        <v>6</v>
      </c>
      <c r="N110" s="9">
        <f t="shared" si="8"/>
        <v>11</v>
      </c>
      <c r="O110" s="9">
        <f t="shared" si="9"/>
        <v>11</v>
      </c>
      <c r="P110" s="9">
        <f t="shared" si="10"/>
        <v>11</v>
      </c>
      <c r="Q110" s="9">
        <f t="shared" si="11"/>
        <v>11</v>
      </c>
    </row>
    <row r="111" spans="1:17" x14ac:dyDescent="0.25">
      <c r="A111" s="12" t="s">
        <v>112</v>
      </c>
      <c r="B111" s="11"/>
      <c r="C111" s="11"/>
      <c r="D111" s="11"/>
      <c r="E111" s="11"/>
      <c r="F111" s="11">
        <v>1</v>
      </c>
      <c r="G111" s="11">
        <v>1</v>
      </c>
      <c r="H111" s="11">
        <v>2</v>
      </c>
      <c r="I111" s="11">
        <v>2</v>
      </c>
      <c r="J111" s="11">
        <v>2</v>
      </c>
      <c r="K111" s="11">
        <v>2</v>
      </c>
      <c r="L111" s="11">
        <v>1</v>
      </c>
      <c r="M111" s="11">
        <v>1</v>
      </c>
      <c r="N111" s="9">
        <f t="shared" si="8"/>
        <v>3</v>
      </c>
      <c r="O111" s="9">
        <f t="shared" si="9"/>
        <v>3</v>
      </c>
      <c r="P111" s="9">
        <f t="shared" si="10"/>
        <v>3</v>
      </c>
      <c r="Q111" s="9">
        <f t="shared" si="11"/>
        <v>3</v>
      </c>
    </row>
    <row r="112" spans="1:17" x14ac:dyDescent="0.25">
      <c r="A112" s="12" t="s">
        <v>113</v>
      </c>
      <c r="B112" s="11">
        <v>2</v>
      </c>
      <c r="C112" s="11">
        <v>2</v>
      </c>
      <c r="D112" s="11">
        <v>2</v>
      </c>
      <c r="E112" s="11">
        <v>2</v>
      </c>
      <c r="F112" s="11">
        <v>2</v>
      </c>
      <c r="G112" s="11">
        <v>2</v>
      </c>
      <c r="H112" s="11">
        <v>2</v>
      </c>
      <c r="I112" s="11">
        <v>1</v>
      </c>
      <c r="J112" s="11">
        <v>2</v>
      </c>
      <c r="K112" s="11">
        <v>2</v>
      </c>
      <c r="L112" s="11">
        <v>2</v>
      </c>
      <c r="M112" s="11">
        <v>2</v>
      </c>
      <c r="N112" s="9">
        <f t="shared" si="8"/>
        <v>6</v>
      </c>
      <c r="O112" s="9">
        <f t="shared" si="9"/>
        <v>6</v>
      </c>
      <c r="P112" s="9">
        <f t="shared" si="10"/>
        <v>6</v>
      </c>
      <c r="Q112" s="9">
        <f t="shared" si="11"/>
        <v>5</v>
      </c>
    </row>
    <row r="113" spans="1:17" x14ac:dyDescent="0.25">
      <c r="A113" s="12" t="s">
        <v>114</v>
      </c>
      <c r="B113" s="11">
        <v>1</v>
      </c>
      <c r="C113" s="11">
        <v>1</v>
      </c>
      <c r="D113" s="11">
        <v>1</v>
      </c>
      <c r="E113" s="11">
        <v>1</v>
      </c>
      <c r="F113" s="11">
        <v>1</v>
      </c>
      <c r="G113" s="11">
        <v>1</v>
      </c>
      <c r="H113" s="11">
        <v>1</v>
      </c>
      <c r="I113" s="11">
        <v>1</v>
      </c>
      <c r="J113" s="11">
        <v>2</v>
      </c>
      <c r="K113" s="11">
        <v>2</v>
      </c>
      <c r="L113" s="11">
        <v>2</v>
      </c>
      <c r="M113" s="11">
        <v>2</v>
      </c>
      <c r="N113" s="9">
        <f t="shared" si="8"/>
        <v>4</v>
      </c>
      <c r="O113" s="9">
        <f t="shared" si="9"/>
        <v>4</v>
      </c>
      <c r="P113" s="9">
        <f t="shared" si="10"/>
        <v>4</v>
      </c>
      <c r="Q113" s="9">
        <f t="shared" si="11"/>
        <v>4</v>
      </c>
    </row>
    <row r="114" spans="1:17" x14ac:dyDescent="0.25">
      <c r="A114" s="12" t="s">
        <v>115</v>
      </c>
      <c r="B114" s="11"/>
      <c r="C114" s="11"/>
      <c r="D114" s="11"/>
      <c r="E114" s="11"/>
      <c r="F114" s="11"/>
      <c r="G114" s="11"/>
      <c r="H114" s="11"/>
      <c r="I114" s="11"/>
      <c r="J114" s="11">
        <v>3</v>
      </c>
      <c r="K114" s="11">
        <v>3</v>
      </c>
      <c r="L114" s="11">
        <v>3</v>
      </c>
      <c r="M114" s="11">
        <v>3</v>
      </c>
      <c r="N114" s="9">
        <f t="shared" si="8"/>
        <v>3</v>
      </c>
      <c r="O114" s="9">
        <f t="shared" si="9"/>
        <v>3</v>
      </c>
      <c r="P114" s="9">
        <f t="shared" si="10"/>
        <v>3</v>
      </c>
      <c r="Q114" s="9">
        <f t="shared" si="11"/>
        <v>3</v>
      </c>
    </row>
    <row r="115" spans="1:17" x14ac:dyDescent="0.25">
      <c r="A115" s="12" t="s">
        <v>116</v>
      </c>
      <c r="B115" s="11">
        <v>1</v>
      </c>
      <c r="C115" s="11">
        <v>1</v>
      </c>
      <c r="D115" s="11">
        <v>1</v>
      </c>
      <c r="E115" s="11">
        <v>1</v>
      </c>
      <c r="F115" s="11"/>
      <c r="G115" s="11"/>
      <c r="H115" s="11">
        <v>1</v>
      </c>
      <c r="I115" s="11">
        <v>1</v>
      </c>
      <c r="J115" s="11">
        <v>1</v>
      </c>
      <c r="K115" s="11">
        <v>1</v>
      </c>
      <c r="L115" s="11"/>
      <c r="M115" s="11"/>
      <c r="N115" s="9">
        <f t="shared" si="8"/>
        <v>2</v>
      </c>
      <c r="O115" s="9">
        <f t="shared" si="9"/>
        <v>2</v>
      </c>
      <c r="P115" s="9">
        <f t="shared" si="10"/>
        <v>2</v>
      </c>
      <c r="Q115" s="9">
        <f t="shared" si="11"/>
        <v>2</v>
      </c>
    </row>
    <row r="116" spans="1:17" x14ac:dyDescent="0.25">
      <c r="A116" s="12" t="s">
        <v>117</v>
      </c>
      <c r="B116" s="11"/>
      <c r="C116" s="11"/>
      <c r="D116" s="11"/>
      <c r="E116" s="11">
        <v>1</v>
      </c>
      <c r="F116" s="11">
        <v>1</v>
      </c>
      <c r="G116" s="11">
        <v>1</v>
      </c>
      <c r="H116" s="11">
        <v>1</v>
      </c>
      <c r="I116" s="11"/>
      <c r="J116" s="11"/>
      <c r="K116" s="11"/>
      <c r="L116" s="11"/>
      <c r="M116" s="11"/>
      <c r="N116" s="9">
        <f t="shared" si="8"/>
        <v>1</v>
      </c>
      <c r="O116" s="9">
        <f t="shared" si="9"/>
        <v>1</v>
      </c>
      <c r="P116" s="9">
        <f t="shared" si="10"/>
        <v>1</v>
      </c>
      <c r="Q116" s="9">
        <f t="shared" si="11"/>
        <v>1</v>
      </c>
    </row>
    <row r="117" spans="1:17" x14ac:dyDescent="0.25">
      <c r="A117" s="12" t="s">
        <v>118</v>
      </c>
      <c r="B117" s="11"/>
      <c r="C117" s="11"/>
      <c r="D117" s="11"/>
      <c r="E117" s="11"/>
      <c r="F117" s="11"/>
      <c r="G117" s="11"/>
      <c r="H117" s="11">
        <v>1</v>
      </c>
      <c r="I117" s="11">
        <v>1</v>
      </c>
      <c r="J117" s="11">
        <v>1</v>
      </c>
      <c r="K117" s="11">
        <v>1</v>
      </c>
      <c r="L117" s="11"/>
      <c r="M117" s="11"/>
      <c r="N117" s="9">
        <f t="shared" si="8"/>
        <v>1</v>
      </c>
      <c r="O117" s="9">
        <f t="shared" si="9"/>
        <v>1</v>
      </c>
      <c r="P117" s="9">
        <f t="shared" si="10"/>
        <v>1</v>
      </c>
      <c r="Q117" s="9">
        <f t="shared" si="11"/>
        <v>1</v>
      </c>
    </row>
    <row r="118" spans="1:17" x14ac:dyDescent="0.25">
      <c r="A118" s="12" t="s">
        <v>119</v>
      </c>
      <c r="B118" s="11"/>
      <c r="C118" s="11"/>
      <c r="D118" s="11"/>
      <c r="E118" s="11"/>
      <c r="F118" s="11">
        <v>1</v>
      </c>
      <c r="G118" s="11">
        <v>1</v>
      </c>
      <c r="H118" s="11">
        <v>1</v>
      </c>
      <c r="I118" s="11">
        <v>1</v>
      </c>
      <c r="J118" s="11">
        <v>2</v>
      </c>
      <c r="K118" s="11">
        <v>2</v>
      </c>
      <c r="L118" s="11">
        <v>2</v>
      </c>
      <c r="M118" s="11">
        <v>2</v>
      </c>
      <c r="N118" s="9">
        <f t="shared" si="8"/>
        <v>3</v>
      </c>
      <c r="O118" s="9">
        <f t="shared" si="9"/>
        <v>3</v>
      </c>
      <c r="P118" s="9">
        <f t="shared" si="10"/>
        <v>3</v>
      </c>
      <c r="Q118" s="9">
        <f t="shared" si="11"/>
        <v>3</v>
      </c>
    </row>
    <row r="119" spans="1:17" x14ac:dyDescent="0.25">
      <c r="A119" s="12" t="s">
        <v>120</v>
      </c>
      <c r="B119" s="11">
        <v>1</v>
      </c>
      <c r="C119" s="11">
        <v>1</v>
      </c>
      <c r="D119" s="11">
        <v>1</v>
      </c>
      <c r="E119" s="11">
        <v>1</v>
      </c>
      <c r="F119" s="11"/>
      <c r="G119" s="11"/>
      <c r="H119" s="11"/>
      <c r="I119" s="11"/>
      <c r="J119" s="11">
        <v>2</v>
      </c>
      <c r="K119" s="11">
        <v>2</v>
      </c>
      <c r="L119" s="11">
        <v>2</v>
      </c>
      <c r="M119" s="11">
        <v>2</v>
      </c>
      <c r="N119" s="9">
        <f t="shared" si="8"/>
        <v>3</v>
      </c>
      <c r="O119" s="9">
        <f t="shared" si="9"/>
        <v>3</v>
      </c>
      <c r="P119" s="9">
        <f t="shared" si="10"/>
        <v>3</v>
      </c>
      <c r="Q119" s="9">
        <f t="shared" si="11"/>
        <v>3</v>
      </c>
    </row>
    <row r="120" spans="1:17" x14ac:dyDescent="0.25">
      <c r="A120" s="12" t="s">
        <v>121</v>
      </c>
      <c r="B120" s="11">
        <v>3</v>
      </c>
      <c r="C120" s="11">
        <v>3</v>
      </c>
      <c r="D120" s="11">
        <v>2</v>
      </c>
      <c r="E120" s="11">
        <v>2</v>
      </c>
      <c r="F120" s="11">
        <v>4</v>
      </c>
      <c r="G120" s="11">
        <v>3</v>
      </c>
      <c r="H120" s="11">
        <v>4</v>
      </c>
      <c r="I120" s="11">
        <v>4</v>
      </c>
      <c r="J120" s="11">
        <v>4</v>
      </c>
      <c r="K120" s="11">
        <v>4</v>
      </c>
      <c r="L120" s="11">
        <v>3</v>
      </c>
      <c r="M120" s="11">
        <v>3</v>
      </c>
      <c r="N120" s="9">
        <f t="shared" si="8"/>
        <v>11</v>
      </c>
      <c r="O120" s="9">
        <f t="shared" si="9"/>
        <v>10</v>
      </c>
      <c r="P120" s="9">
        <f t="shared" si="10"/>
        <v>9</v>
      </c>
      <c r="Q120" s="9">
        <f t="shared" si="11"/>
        <v>9</v>
      </c>
    </row>
    <row r="121" spans="1:17" x14ac:dyDescent="0.25">
      <c r="A121" s="12" t="s">
        <v>122</v>
      </c>
      <c r="B121" s="11">
        <v>4</v>
      </c>
      <c r="C121" s="11">
        <v>4</v>
      </c>
      <c r="D121" s="11">
        <v>3</v>
      </c>
      <c r="E121" s="11">
        <v>2</v>
      </c>
      <c r="F121" s="11">
        <v>7</v>
      </c>
      <c r="G121" s="11">
        <v>7</v>
      </c>
      <c r="H121" s="11">
        <v>6</v>
      </c>
      <c r="I121" s="11">
        <v>6</v>
      </c>
      <c r="J121" s="11">
        <v>3</v>
      </c>
      <c r="K121" s="11">
        <v>3</v>
      </c>
      <c r="L121" s="11">
        <v>3</v>
      </c>
      <c r="M121" s="11">
        <v>3</v>
      </c>
      <c r="N121" s="9">
        <f t="shared" si="8"/>
        <v>14</v>
      </c>
      <c r="O121" s="9">
        <f t="shared" si="9"/>
        <v>14</v>
      </c>
      <c r="P121" s="9">
        <f t="shared" si="10"/>
        <v>12</v>
      </c>
      <c r="Q121" s="9">
        <f t="shared" si="11"/>
        <v>11</v>
      </c>
    </row>
    <row r="122" spans="1:17" x14ac:dyDescent="0.25">
      <c r="A122" s="12" t="s">
        <v>123</v>
      </c>
      <c r="B122" s="11"/>
      <c r="C122" s="11"/>
      <c r="D122" s="11"/>
      <c r="E122" s="11"/>
      <c r="F122" s="11"/>
      <c r="G122" s="11"/>
      <c r="H122" s="11"/>
      <c r="I122" s="11"/>
      <c r="J122" s="11">
        <v>1</v>
      </c>
      <c r="K122" s="11">
        <v>1</v>
      </c>
      <c r="L122" s="11">
        <v>1</v>
      </c>
      <c r="M122" s="11">
        <v>1</v>
      </c>
      <c r="N122" s="9">
        <f t="shared" si="8"/>
        <v>1</v>
      </c>
      <c r="O122" s="9">
        <f t="shared" si="9"/>
        <v>1</v>
      </c>
      <c r="P122" s="9">
        <f t="shared" si="10"/>
        <v>1</v>
      </c>
      <c r="Q122" s="9">
        <f t="shared" si="11"/>
        <v>1</v>
      </c>
    </row>
    <row r="123" spans="1:17" x14ac:dyDescent="0.25">
      <c r="A123" s="12" t="s">
        <v>124</v>
      </c>
      <c r="B123" s="11">
        <v>1</v>
      </c>
      <c r="C123" s="11">
        <v>1</v>
      </c>
      <c r="D123" s="11">
        <v>1</v>
      </c>
      <c r="E123" s="11">
        <v>1</v>
      </c>
      <c r="F123" s="11">
        <v>3</v>
      </c>
      <c r="G123" s="11">
        <v>3</v>
      </c>
      <c r="H123" s="11">
        <v>3</v>
      </c>
      <c r="I123" s="11">
        <v>4</v>
      </c>
      <c r="J123" s="11">
        <v>7</v>
      </c>
      <c r="K123" s="11">
        <v>7</v>
      </c>
      <c r="L123" s="11">
        <v>7</v>
      </c>
      <c r="M123" s="11">
        <v>5</v>
      </c>
      <c r="N123" s="9">
        <f t="shared" si="8"/>
        <v>11</v>
      </c>
      <c r="O123" s="9">
        <f t="shared" si="9"/>
        <v>11</v>
      </c>
      <c r="P123" s="9">
        <f t="shared" si="10"/>
        <v>11</v>
      </c>
      <c r="Q123" s="9">
        <f t="shared" si="11"/>
        <v>10</v>
      </c>
    </row>
    <row r="124" spans="1:17" x14ac:dyDescent="0.25">
      <c r="A124" s="12" t="s">
        <v>125</v>
      </c>
      <c r="B124" s="11">
        <v>3</v>
      </c>
      <c r="C124" s="11">
        <v>2</v>
      </c>
      <c r="D124" s="11">
        <v>2</v>
      </c>
      <c r="E124" s="11">
        <v>2</v>
      </c>
      <c r="F124" s="11">
        <v>1</v>
      </c>
      <c r="G124" s="11">
        <v>1</v>
      </c>
      <c r="H124" s="11">
        <v>1</v>
      </c>
      <c r="I124" s="11">
        <v>2</v>
      </c>
      <c r="J124" s="11">
        <v>5</v>
      </c>
      <c r="K124" s="11">
        <v>5</v>
      </c>
      <c r="L124" s="11">
        <v>5</v>
      </c>
      <c r="M124" s="11">
        <v>5</v>
      </c>
      <c r="N124" s="9">
        <f t="shared" si="8"/>
        <v>9</v>
      </c>
      <c r="O124" s="9">
        <f t="shared" si="9"/>
        <v>8</v>
      </c>
      <c r="P124" s="9">
        <f t="shared" si="10"/>
        <v>8</v>
      </c>
      <c r="Q124" s="9">
        <f t="shared" si="11"/>
        <v>9</v>
      </c>
    </row>
    <row r="125" spans="1:17" x14ac:dyDescent="0.25">
      <c r="A125" s="12" t="s">
        <v>126</v>
      </c>
      <c r="B125" s="11">
        <v>2</v>
      </c>
      <c r="C125" s="11">
        <v>2</v>
      </c>
      <c r="D125" s="11">
        <v>2</v>
      </c>
      <c r="E125" s="11">
        <v>3</v>
      </c>
      <c r="F125" s="11">
        <v>2</v>
      </c>
      <c r="G125" s="11">
        <v>2</v>
      </c>
      <c r="H125" s="11">
        <v>4</v>
      </c>
      <c r="I125" s="11">
        <v>3</v>
      </c>
      <c r="J125" s="11">
        <v>4</v>
      </c>
      <c r="K125" s="11">
        <v>4</v>
      </c>
      <c r="L125" s="11">
        <v>2</v>
      </c>
      <c r="M125" s="11">
        <v>2</v>
      </c>
      <c r="N125" s="9">
        <f t="shared" si="8"/>
        <v>8</v>
      </c>
      <c r="O125" s="9">
        <f t="shared" si="9"/>
        <v>8</v>
      </c>
      <c r="P125" s="9">
        <f t="shared" si="10"/>
        <v>8</v>
      </c>
      <c r="Q125" s="9">
        <f t="shared" si="11"/>
        <v>8</v>
      </c>
    </row>
    <row r="126" spans="1:17" x14ac:dyDescent="0.25">
      <c r="A126" s="12" t="s">
        <v>127</v>
      </c>
      <c r="B126" s="11">
        <v>1</v>
      </c>
      <c r="C126" s="11">
        <v>1</v>
      </c>
      <c r="D126" s="11">
        <v>1</v>
      </c>
      <c r="E126" s="11">
        <v>1</v>
      </c>
      <c r="F126" s="11"/>
      <c r="G126" s="11"/>
      <c r="H126" s="11"/>
      <c r="I126" s="11"/>
      <c r="J126" s="11">
        <v>1</v>
      </c>
      <c r="K126" s="11">
        <v>1</v>
      </c>
      <c r="L126" s="11">
        <v>1</v>
      </c>
      <c r="M126" s="11">
        <v>1</v>
      </c>
      <c r="N126" s="9">
        <f t="shared" si="8"/>
        <v>2</v>
      </c>
      <c r="O126" s="9">
        <f t="shared" si="9"/>
        <v>2</v>
      </c>
      <c r="P126" s="9">
        <f t="shared" si="10"/>
        <v>2</v>
      </c>
      <c r="Q126" s="9">
        <f t="shared" si="11"/>
        <v>2</v>
      </c>
    </row>
    <row r="127" spans="1:17" x14ac:dyDescent="0.25">
      <c r="A127" s="12" t="s">
        <v>128</v>
      </c>
      <c r="B127" s="11">
        <v>4</v>
      </c>
      <c r="C127" s="11">
        <v>4</v>
      </c>
      <c r="D127" s="11">
        <v>4</v>
      </c>
      <c r="E127" s="11">
        <v>4</v>
      </c>
      <c r="F127" s="11">
        <v>5</v>
      </c>
      <c r="G127" s="11">
        <v>4</v>
      </c>
      <c r="H127" s="11">
        <v>5</v>
      </c>
      <c r="I127" s="11">
        <v>4</v>
      </c>
      <c r="J127" s="11">
        <v>10</v>
      </c>
      <c r="K127" s="11">
        <v>10</v>
      </c>
      <c r="L127" s="11">
        <v>9</v>
      </c>
      <c r="M127" s="11">
        <v>9</v>
      </c>
      <c r="N127" s="9">
        <f t="shared" si="8"/>
        <v>19</v>
      </c>
      <c r="O127" s="9">
        <f t="shared" si="9"/>
        <v>18</v>
      </c>
      <c r="P127" s="9">
        <f t="shared" si="10"/>
        <v>18</v>
      </c>
      <c r="Q127" s="9">
        <f t="shared" si="11"/>
        <v>17</v>
      </c>
    </row>
    <row r="128" spans="1:17" x14ac:dyDescent="0.25">
      <c r="A128" s="12" t="s">
        <v>129</v>
      </c>
      <c r="B128" s="11">
        <v>5</v>
      </c>
      <c r="C128" s="11">
        <v>4</v>
      </c>
      <c r="D128" s="11">
        <v>4</v>
      </c>
      <c r="E128" s="11">
        <v>3</v>
      </c>
      <c r="F128" s="11">
        <v>5</v>
      </c>
      <c r="G128" s="11">
        <v>4</v>
      </c>
      <c r="H128" s="11">
        <v>5</v>
      </c>
      <c r="I128" s="11">
        <v>4</v>
      </c>
      <c r="J128" s="11">
        <v>13</v>
      </c>
      <c r="K128" s="11">
        <v>13</v>
      </c>
      <c r="L128" s="11">
        <v>11</v>
      </c>
      <c r="M128" s="11">
        <v>11</v>
      </c>
      <c r="N128" s="9">
        <f t="shared" si="8"/>
        <v>23</v>
      </c>
      <c r="O128" s="9">
        <f t="shared" si="9"/>
        <v>21</v>
      </c>
      <c r="P128" s="9">
        <f t="shared" si="10"/>
        <v>20</v>
      </c>
      <c r="Q128" s="9">
        <f t="shared" si="11"/>
        <v>18</v>
      </c>
    </row>
    <row r="129" spans="1:17" x14ac:dyDescent="0.25">
      <c r="A129" s="12" t="s">
        <v>130</v>
      </c>
      <c r="B129" s="11">
        <v>1</v>
      </c>
      <c r="C129" s="11">
        <v>1</v>
      </c>
      <c r="D129" s="11">
        <v>1</v>
      </c>
      <c r="E129" s="11">
        <v>1</v>
      </c>
      <c r="F129" s="11">
        <v>1</v>
      </c>
      <c r="G129" s="11">
        <v>1</v>
      </c>
      <c r="H129" s="11">
        <v>1</v>
      </c>
      <c r="I129" s="11">
        <v>1</v>
      </c>
      <c r="J129" s="11">
        <v>4</v>
      </c>
      <c r="K129" s="11">
        <v>4</v>
      </c>
      <c r="L129" s="11">
        <v>4</v>
      </c>
      <c r="M129" s="11">
        <v>4</v>
      </c>
      <c r="N129" s="9">
        <f t="shared" si="8"/>
        <v>6</v>
      </c>
      <c r="O129" s="9">
        <f t="shared" si="9"/>
        <v>6</v>
      </c>
      <c r="P129" s="9">
        <f t="shared" si="10"/>
        <v>6</v>
      </c>
      <c r="Q129" s="9">
        <f t="shared" si="11"/>
        <v>6</v>
      </c>
    </row>
    <row r="130" spans="1:17" x14ac:dyDescent="0.25">
      <c r="A130" s="12" t="s">
        <v>131</v>
      </c>
      <c r="B130" s="11">
        <v>1</v>
      </c>
      <c r="C130" s="11">
        <v>1</v>
      </c>
      <c r="D130" s="11">
        <v>1</v>
      </c>
      <c r="E130" s="11">
        <v>1</v>
      </c>
      <c r="F130" s="11"/>
      <c r="G130" s="11"/>
      <c r="H130" s="11"/>
      <c r="I130" s="11"/>
      <c r="J130" s="11">
        <v>1</v>
      </c>
      <c r="K130" s="11">
        <v>1</v>
      </c>
      <c r="L130" s="11">
        <v>1</v>
      </c>
      <c r="M130" s="11">
        <v>1</v>
      </c>
      <c r="N130" s="9">
        <f t="shared" si="8"/>
        <v>2</v>
      </c>
      <c r="O130" s="9">
        <f t="shared" si="9"/>
        <v>2</v>
      </c>
      <c r="P130" s="9">
        <f t="shared" si="10"/>
        <v>2</v>
      </c>
      <c r="Q130" s="9">
        <f t="shared" si="11"/>
        <v>2</v>
      </c>
    </row>
    <row r="131" spans="1:17" x14ac:dyDescent="0.25">
      <c r="A131" s="12" t="s">
        <v>132</v>
      </c>
      <c r="B131" s="11">
        <v>2</v>
      </c>
      <c r="C131" s="11">
        <v>2</v>
      </c>
      <c r="D131" s="11">
        <v>1</v>
      </c>
      <c r="E131" s="11">
        <v>1</v>
      </c>
      <c r="F131" s="11">
        <v>1</v>
      </c>
      <c r="G131" s="11">
        <v>1</v>
      </c>
      <c r="H131" s="11">
        <v>2</v>
      </c>
      <c r="I131" s="11">
        <v>2</v>
      </c>
      <c r="J131" s="11">
        <v>7</v>
      </c>
      <c r="K131" s="11">
        <v>6</v>
      </c>
      <c r="L131" s="11">
        <v>5</v>
      </c>
      <c r="M131" s="11">
        <v>5</v>
      </c>
      <c r="N131" s="9">
        <f t="shared" si="8"/>
        <v>10</v>
      </c>
      <c r="O131" s="9">
        <f t="shared" si="9"/>
        <v>9</v>
      </c>
      <c r="P131" s="9">
        <f t="shared" si="10"/>
        <v>8</v>
      </c>
      <c r="Q131" s="9">
        <f t="shared" si="11"/>
        <v>8</v>
      </c>
    </row>
    <row r="132" spans="1:17" x14ac:dyDescent="0.25">
      <c r="A132" s="12" t="s">
        <v>133</v>
      </c>
      <c r="B132" s="11">
        <v>1</v>
      </c>
      <c r="C132" s="11">
        <v>1</v>
      </c>
      <c r="D132" s="11">
        <v>1</v>
      </c>
      <c r="E132" s="11"/>
      <c r="F132" s="11">
        <v>2</v>
      </c>
      <c r="G132" s="11">
        <v>2</v>
      </c>
      <c r="H132" s="11">
        <v>2</v>
      </c>
      <c r="I132" s="11">
        <v>2</v>
      </c>
      <c r="J132" s="11">
        <v>12</v>
      </c>
      <c r="K132" s="11">
        <v>12</v>
      </c>
      <c r="L132" s="11">
        <v>11</v>
      </c>
      <c r="M132" s="11">
        <v>10</v>
      </c>
      <c r="N132" s="9">
        <f t="shared" si="8"/>
        <v>15</v>
      </c>
      <c r="O132" s="9">
        <f t="shared" si="9"/>
        <v>15</v>
      </c>
      <c r="P132" s="9">
        <f t="shared" si="10"/>
        <v>14</v>
      </c>
      <c r="Q132" s="9">
        <f t="shared" si="11"/>
        <v>12</v>
      </c>
    </row>
    <row r="133" spans="1:17" x14ac:dyDescent="0.25">
      <c r="A133" s="12" t="s">
        <v>134</v>
      </c>
      <c r="B133" s="11"/>
      <c r="C133" s="11"/>
      <c r="D133" s="11"/>
      <c r="E133" s="11"/>
      <c r="F133" s="11"/>
      <c r="G133" s="11"/>
      <c r="H133" s="11">
        <v>1</v>
      </c>
      <c r="I133" s="11">
        <v>1</v>
      </c>
      <c r="J133" s="11">
        <v>1</v>
      </c>
      <c r="K133" s="11">
        <v>1</v>
      </c>
      <c r="L133" s="11"/>
      <c r="M133" s="11"/>
      <c r="N133" s="9">
        <f t="shared" ref="N133:N164" si="12">B133+F133+J133</f>
        <v>1</v>
      </c>
      <c r="O133" s="9">
        <f t="shared" ref="O133:O164" si="13">C133+G133+K133</f>
        <v>1</v>
      </c>
      <c r="P133" s="9">
        <f t="shared" ref="P133:P164" si="14">D133+H133+L133</f>
        <v>1</v>
      </c>
      <c r="Q133" s="9">
        <f t="shared" ref="Q133:Q164" si="15">E133+I133+M133</f>
        <v>1</v>
      </c>
    </row>
    <row r="134" spans="1:17" x14ac:dyDescent="0.25">
      <c r="A134" s="12" t="s">
        <v>135</v>
      </c>
      <c r="B134" s="11">
        <v>3</v>
      </c>
      <c r="C134" s="11">
        <v>2</v>
      </c>
      <c r="D134" s="11">
        <v>2</v>
      </c>
      <c r="E134" s="11">
        <v>3</v>
      </c>
      <c r="F134" s="11">
        <v>4</v>
      </c>
      <c r="G134" s="11">
        <v>2</v>
      </c>
      <c r="H134" s="11">
        <v>2</v>
      </c>
      <c r="I134" s="11">
        <v>1</v>
      </c>
      <c r="J134" s="11">
        <v>6</v>
      </c>
      <c r="K134" s="11">
        <v>6</v>
      </c>
      <c r="L134" s="11">
        <v>6</v>
      </c>
      <c r="M134" s="11">
        <v>5</v>
      </c>
      <c r="N134" s="9">
        <f t="shared" si="12"/>
        <v>13</v>
      </c>
      <c r="O134" s="9">
        <f t="shared" si="13"/>
        <v>10</v>
      </c>
      <c r="P134" s="9">
        <f t="shared" si="14"/>
        <v>10</v>
      </c>
      <c r="Q134" s="9">
        <f t="shared" si="15"/>
        <v>9</v>
      </c>
    </row>
    <row r="135" spans="1:17" x14ac:dyDescent="0.25">
      <c r="A135" s="12" t="s">
        <v>136</v>
      </c>
      <c r="B135" s="11">
        <v>1</v>
      </c>
      <c r="C135" s="11">
        <v>1</v>
      </c>
      <c r="D135" s="11">
        <v>1</v>
      </c>
      <c r="E135" s="11">
        <v>1</v>
      </c>
      <c r="F135" s="11"/>
      <c r="G135" s="11"/>
      <c r="H135" s="11"/>
      <c r="I135" s="11">
        <v>1</v>
      </c>
      <c r="J135" s="11">
        <v>4</v>
      </c>
      <c r="K135" s="11">
        <v>4</v>
      </c>
      <c r="L135" s="11">
        <v>4</v>
      </c>
      <c r="M135" s="11">
        <v>4</v>
      </c>
      <c r="N135" s="9">
        <f t="shared" si="12"/>
        <v>5</v>
      </c>
      <c r="O135" s="9">
        <f t="shared" si="13"/>
        <v>5</v>
      </c>
      <c r="P135" s="9">
        <f t="shared" si="14"/>
        <v>5</v>
      </c>
      <c r="Q135" s="9">
        <f t="shared" si="15"/>
        <v>6</v>
      </c>
    </row>
    <row r="136" spans="1:17" x14ac:dyDescent="0.25">
      <c r="A136" s="12" t="s">
        <v>137</v>
      </c>
      <c r="B136" s="11">
        <v>1</v>
      </c>
      <c r="C136" s="11">
        <v>1</v>
      </c>
      <c r="D136" s="11">
        <v>1</v>
      </c>
      <c r="E136" s="11">
        <v>1</v>
      </c>
      <c r="F136" s="11">
        <v>1</v>
      </c>
      <c r="G136" s="11">
        <v>1</v>
      </c>
      <c r="H136" s="11">
        <v>2</v>
      </c>
      <c r="I136" s="11">
        <v>2</v>
      </c>
      <c r="J136" s="11">
        <v>2</v>
      </c>
      <c r="K136" s="11">
        <v>2</v>
      </c>
      <c r="L136" s="11">
        <v>2</v>
      </c>
      <c r="M136" s="11">
        <v>2</v>
      </c>
      <c r="N136" s="9">
        <f t="shared" si="12"/>
        <v>4</v>
      </c>
      <c r="O136" s="9">
        <f t="shared" si="13"/>
        <v>4</v>
      </c>
      <c r="P136" s="9">
        <f t="shared" si="14"/>
        <v>5</v>
      </c>
      <c r="Q136" s="9">
        <f t="shared" si="15"/>
        <v>5</v>
      </c>
    </row>
    <row r="137" spans="1:17" x14ac:dyDescent="0.25">
      <c r="A137" s="12" t="s">
        <v>138</v>
      </c>
      <c r="B137" s="11">
        <v>1</v>
      </c>
      <c r="C137" s="11">
        <v>1</v>
      </c>
      <c r="D137" s="11">
        <v>1</v>
      </c>
      <c r="E137" s="11">
        <v>1</v>
      </c>
      <c r="F137" s="11"/>
      <c r="G137" s="11"/>
      <c r="H137" s="11"/>
      <c r="I137" s="11"/>
      <c r="J137" s="11">
        <v>3</v>
      </c>
      <c r="K137" s="11">
        <v>3</v>
      </c>
      <c r="L137" s="11">
        <v>3</v>
      </c>
      <c r="M137" s="11">
        <v>3</v>
      </c>
      <c r="N137" s="9">
        <f t="shared" si="12"/>
        <v>4</v>
      </c>
      <c r="O137" s="9">
        <f t="shared" si="13"/>
        <v>4</v>
      </c>
      <c r="P137" s="9">
        <f t="shared" si="14"/>
        <v>4</v>
      </c>
      <c r="Q137" s="9">
        <f t="shared" si="15"/>
        <v>4</v>
      </c>
    </row>
    <row r="138" spans="1:17" x14ac:dyDescent="0.25">
      <c r="A138" s="12" t="s">
        <v>139</v>
      </c>
      <c r="B138" s="11"/>
      <c r="C138" s="11"/>
      <c r="D138" s="11"/>
      <c r="E138" s="11"/>
      <c r="F138" s="11"/>
      <c r="G138" s="11"/>
      <c r="H138" s="11">
        <v>1</v>
      </c>
      <c r="I138" s="11">
        <v>1</v>
      </c>
      <c r="J138" s="11">
        <v>1</v>
      </c>
      <c r="K138" s="11">
        <v>1</v>
      </c>
      <c r="L138" s="11"/>
      <c r="M138" s="11"/>
      <c r="N138" s="9">
        <f t="shared" si="12"/>
        <v>1</v>
      </c>
      <c r="O138" s="9">
        <f t="shared" si="13"/>
        <v>1</v>
      </c>
      <c r="P138" s="9">
        <f t="shared" si="14"/>
        <v>1</v>
      </c>
      <c r="Q138" s="9">
        <f t="shared" si="15"/>
        <v>1</v>
      </c>
    </row>
    <row r="139" spans="1:17" x14ac:dyDescent="0.25">
      <c r="A139" s="12" t="s">
        <v>140</v>
      </c>
      <c r="B139" s="11"/>
      <c r="C139" s="11"/>
      <c r="D139" s="11"/>
      <c r="E139" s="11"/>
      <c r="F139" s="11"/>
      <c r="G139" s="11"/>
      <c r="H139" s="11"/>
      <c r="I139" s="11"/>
      <c r="J139" s="11">
        <v>1</v>
      </c>
      <c r="K139" s="11">
        <v>1</v>
      </c>
      <c r="L139" s="11">
        <v>1</v>
      </c>
      <c r="M139" s="11"/>
      <c r="N139" s="9">
        <f t="shared" si="12"/>
        <v>1</v>
      </c>
      <c r="O139" s="9">
        <f t="shared" si="13"/>
        <v>1</v>
      </c>
      <c r="P139" s="9">
        <f t="shared" si="14"/>
        <v>1</v>
      </c>
      <c r="Q139" s="9">
        <f t="shared" si="15"/>
        <v>0</v>
      </c>
    </row>
    <row r="140" spans="1:17" x14ac:dyDescent="0.25">
      <c r="A140" s="12" t="s">
        <v>141</v>
      </c>
      <c r="B140" s="11"/>
      <c r="C140" s="11"/>
      <c r="D140" s="11"/>
      <c r="E140" s="11"/>
      <c r="F140" s="11"/>
      <c r="G140" s="11"/>
      <c r="H140" s="11"/>
      <c r="I140" s="11"/>
      <c r="J140" s="11"/>
      <c r="K140" s="11"/>
      <c r="L140" s="11">
        <v>1</v>
      </c>
      <c r="M140" s="11">
        <v>1</v>
      </c>
      <c r="N140" s="9">
        <f t="shared" si="12"/>
        <v>0</v>
      </c>
      <c r="O140" s="9">
        <f t="shared" si="13"/>
        <v>0</v>
      </c>
      <c r="P140" s="9">
        <f t="shared" si="14"/>
        <v>1</v>
      </c>
      <c r="Q140" s="9">
        <f t="shared" si="15"/>
        <v>1</v>
      </c>
    </row>
    <row r="141" spans="1:17" x14ac:dyDescent="0.25">
      <c r="A141" s="12" t="s">
        <v>142</v>
      </c>
      <c r="B141" s="11">
        <v>2</v>
      </c>
      <c r="C141" s="11">
        <v>2</v>
      </c>
      <c r="D141" s="11">
        <v>2</v>
      </c>
      <c r="E141" s="11">
        <v>2</v>
      </c>
      <c r="F141" s="11">
        <v>5</v>
      </c>
      <c r="G141" s="11">
        <v>5</v>
      </c>
      <c r="H141" s="11">
        <v>7</v>
      </c>
      <c r="I141" s="11">
        <v>5</v>
      </c>
      <c r="J141" s="11">
        <v>6</v>
      </c>
      <c r="K141" s="11">
        <v>6</v>
      </c>
      <c r="L141" s="11">
        <v>3</v>
      </c>
      <c r="M141" s="11">
        <v>3</v>
      </c>
      <c r="N141" s="9">
        <f t="shared" si="12"/>
        <v>13</v>
      </c>
      <c r="O141" s="9">
        <f t="shared" si="13"/>
        <v>13</v>
      </c>
      <c r="P141" s="9">
        <f t="shared" si="14"/>
        <v>12</v>
      </c>
      <c r="Q141" s="9">
        <f t="shared" si="15"/>
        <v>10</v>
      </c>
    </row>
    <row r="142" spans="1:17" x14ac:dyDescent="0.25">
      <c r="A142" s="12" t="s">
        <v>143</v>
      </c>
      <c r="B142" s="11">
        <v>1</v>
      </c>
      <c r="C142" s="11">
        <v>1</v>
      </c>
      <c r="D142" s="11">
        <v>1</v>
      </c>
      <c r="E142" s="11">
        <v>1</v>
      </c>
      <c r="F142" s="11"/>
      <c r="G142" s="11"/>
      <c r="H142" s="11"/>
      <c r="I142" s="11"/>
      <c r="J142" s="11">
        <v>1</v>
      </c>
      <c r="K142" s="11">
        <v>1</v>
      </c>
      <c r="L142" s="11">
        <v>1</v>
      </c>
      <c r="M142" s="11">
        <v>1</v>
      </c>
      <c r="N142" s="9">
        <f t="shared" si="12"/>
        <v>2</v>
      </c>
      <c r="O142" s="9">
        <f t="shared" si="13"/>
        <v>2</v>
      </c>
      <c r="P142" s="9">
        <f t="shared" si="14"/>
        <v>2</v>
      </c>
      <c r="Q142" s="9">
        <f t="shared" si="15"/>
        <v>2</v>
      </c>
    </row>
    <row r="143" spans="1:17" x14ac:dyDescent="0.25">
      <c r="A143" s="12" t="s">
        <v>144</v>
      </c>
      <c r="B143" s="11"/>
      <c r="C143" s="11"/>
      <c r="D143" s="11"/>
      <c r="E143" s="11">
        <v>1</v>
      </c>
      <c r="F143" s="11">
        <v>2</v>
      </c>
      <c r="G143" s="11">
        <v>2</v>
      </c>
      <c r="H143" s="11">
        <v>2</v>
      </c>
      <c r="I143" s="11">
        <v>1</v>
      </c>
      <c r="J143" s="11">
        <v>5</v>
      </c>
      <c r="K143" s="11">
        <v>5</v>
      </c>
      <c r="L143" s="11">
        <v>4</v>
      </c>
      <c r="M143" s="11">
        <v>4</v>
      </c>
      <c r="N143" s="9">
        <f t="shared" si="12"/>
        <v>7</v>
      </c>
      <c r="O143" s="9">
        <f t="shared" si="13"/>
        <v>7</v>
      </c>
      <c r="P143" s="9">
        <f t="shared" si="14"/>
        <v>6</v>
      </c>
      <c r="Q143" s="9">
        <f t="shared" si="15"/>
        <v>6</v>
      </c>
    </row>
    <row r="144" spans="1:17" x14ac:dyDescent="0.25">
      <c r="A144" s="12" t="s">
        <v>145</v>
      </c>
      <c r="B144" s="11">
        <v>1</v>
      </c>
      <c r="C144" s="11">
        <v>1</v>
      </c>
      <c r="D144" s="11">
        <v>1</v>
      </c>
      <c r="E144" s="11">
        <v>1</v>
      </c>
      <c r="F144" s="11"/>
      <c r="G144" s="11"/>
      <c r="H144" s="11">
        <v>3</v>
      </c>
      <c r="I144" s="11">
        <v>3</v>
      </c>
      <c r="J144" s="11">
        <v>6</v>
      </c>
      <c r="K144" s="11">
        <v>6</v>
      </c>
      <c r="L144" s="11">
        <v>3</v>
      </c>
      <c r="M144" s="11">
        <v>3</v>
      </c>
      <c r="N144" s="9">
        <f t="shared" si="12"/>
        <v>7</v>
      </c>
      <c r="O144" s="9">
        <f t="shared" si="13"/>
        <v>7</v>
      </c>
      <c r="P144" s="9">
        <f t="shared" si="14"/>
        <v>7</v>
      </c>
      <c r="Q144" s="9">
        <f t="shared" si="15"/>
        <v>7</v>
      </c>
    </row>
    <row r="145" spans="1:17" x14ac:dyDescent="0.25">
      <c r="A145" s="12" t="s">
        <v>146</v>
      </c>
      <c r="B145" s="11">
        <v>2</v>
      </c>
      <c r="C145" s="11">
        <v>2</v>
      </c>
      <c r="D145" s="11">
        <v>2</v>
      </c>
      <c r="E145" s="11">
        <v>2</v>
      </c>
      <c r="F145" s="11">
        <v>3</v>
      </c>
      <c r="G145" s="11">
        <v>3</v>
      </c>
      <c r="H145" s="11">
        <v>4</v>
      </c>
      <c r="I145" s="11">
        <v>4</v>
      </c>
      <c r="J145" s="11">
        <v>2</v>
      </c>
      <c r="K145" s="11">
        <v>2</v>
      </c>
      <c r="L145" s="11">
        <v>1</v>
      </c>
      <c r="M145" s="11">
        <v>1</v>
      </c>
      <c r="N145" s="9">
        <f t="shared" si="12"/>
        <v>7</v>
      </c>
      <c r="O145" s="9">
        <f t="shared" si="13"/>
        <v>7</v>
      </c>
      <c r="P145" s="9">
        <f t="shared" si="14"/>
        <v>7</v>
      </c>
      <c r="Q145" s="9">
        <f t="shared" si="15"/>
        <v>7</v>
      </c>
    </row>
    <row r="146" spans="1:17" x14ac:dyDescent="0.25">
      <c r="A146" s="12" t="s">
        <v>147</v>
      </c>
      <c r="B146" s="11">
        <v>7</v>
      </c>
      <c r="C146" s="11">
        <v>6</v>
      </c>
      <c r="D146" s="11">
        <v>5</v>
      </c>
      <c r="E146" s="11">
        <v>5</v>
      </c>
      <c r="F146" s="11">
        <v>10</v>
      </c>
      <c r="G146" s="11">
        <v>9</v>
      </c>
      <c r="H146" s="11">
        <v>11</v>
      </c>
      <c r="I146" s="11">
        <v>13</v>
      </c>
      <c r="J146" s="11">
        <v>12</v>
      </c>
      <c r="K146" s="11">
        <v>11</v>
      </c>
      <c r="L146" s="11">
        <v>8</v>
      </c>
      <c r="M146" s="11">
        <v>6</v>
      </c>
      <c r="N146" s="9">
        <f t="shared" si="12"/>
        <v>29</v>
      </c>
      <c r="O146" s="9">
        <f t="shared" si="13"/>
        <v>26</v>
      </c>
      <c r="P146" s="9">
        <f t="shared" si="14"/>
        <v>24</v>
      </c>
      <c r="Q146" s="9">
        <f t="shared" si="15"/>
        <v>24</v>
      </c>
    </row>
    <row r="147" spans="1:17" x14ac:dyDescent="0.25">
      <c r="A147" s="12" t="s">
        <v>148</v>
      </c>
      <c r="B147" s="11"/>
      <c r="C147" s="11"/>
      <c r="D147" s="11"/>
      <c r="E147" s="11"/>
      <c r="F147" s="11">
        <v>3</v>
      </c>
      <c r="G147" s="11">
        <v>3</v>
      </c>
      <c r="H147" s="11">
        <v>3</v>
      </c>
      <c r="I147" s="11">
        <v>3</v>
      </c>
      <c r="J147" s="11">
        <v>1</v>
      </c>
      <c r="K147" s="11">
        <v>1</v>
      </c>
      <c r="L147" s="11">
        <v>1</v>
      </c>
      <c r="M147" s="11">
        <v>1</v>
      </c>
      <c r="N147" s="9">
        <f t="shared" si="12"/>
        <v>4</v>
      </c>
      <c r="O147" s="9">
        <f t="shared" si="13"/>
        <v>4</v>
      </c>
      <c r="P147" s="9">
        <f t="shared" si="14"/>
        <v>4</v>
      </c>
      <c r="Q147" s="9">
        <f t="shared" si="15"/>
        <v>4</v>
      </c>
    </row>
    <row r="148" spans="1:17" x14ac:dyDescent="0.25">
      <c r="A148" s="12" t="s">
        <v>149</v>
      </c>
      <c r="B148" s="11">
        <v>1</v>
      </c>
      <c r="C148" s="11">
        <v>1</v>
      </c>
      <c r="D148" s="11">
        <v>1</v>
      </c>
      <c r="E148" s="11">
        <v>1</v>
      </c>
      <c r="F148" s="11">
        <v>2</v>
      </c>
      <c r="G148" s="11">
        <v>1</v>
      </c>
      <c r="H148" s="11">
        <v>2</v>
      </c>
      <c r="I148" s="11">
        <v>2</v>
      </c>
      <c r="J148" s="11">
        <v>4</v>
      </c>
      <c r="K148" s="11">
        <v>2</v>
      </c>
      <c r="L148" s="11">
        <v>1</v>
      </c>
      <c r="M148" s="11">
        <v>1</v>
      </c>
      <c r="N148" s="9">
        <f t="shared" si="12"/>
        <v>7</v>
      </c>
      <c r="O148" s="9">
        <f t="shared" si="13"/>
        <v>4</v>
      </c>
      <c r="P148" s="9">
        <f t="shared" si="14"/>
        <v>4</v>
      </c>
      <c r="Q148" s="9">
        <f t="shared" si="15"/>
        <v>4</v>
      </c>
    </row>
    <row r="149" spans="1:17" x14ac:dyDescent="0.25">
      <c r="A149" s="12" t="s">
        <v>150</v>
      </c>
      <c r="B149" s="11">
        <v>2</v>
      </c>
      <c r="C149" s="11">
        <v>2</v>
      </c>
      <c r="D149" s="11">
        <v>2</v>
      </c>
      <c r="E149" s="11">
        <v>3</v>
      </c>
      <c r="F149" s="11">
        <v>2</v>
      </c>
      <c r="G149" s="11">
        <v>2</v>
      </c>
      <c r="H149" s="11">
        <v>2</v>
      </c>
      <c r="I149" s="11">
        <v>1</v>
      </c>
      <c r="J149" s="11">
        <v>1</v>
      </c>
      <c r="K149" s="11"/>
      <c r="L149" s="11"/>
      <c r="M149" s="11"/>
      <c r="N149" s="9">
        <f t="shared" si="12"/>
        <v>5</v>
      </c>
      <c r="O149" s="9">
        <f t="shared" si="13"/>
        <v>4</v>
      </c>
      <c r="P149" s="9">
        <f t="shared" si="14"/>
        <v>4</v>
      </c>
      <c r="Q149" s="9">
        <f t="shared" si="15"/>
        <v>4</v>
      </c>
    </row>
    <row r="150" spans="1:17" x14ac:dyDescent="0.25">
      <c r="A150" s="12" t="s">
        <v>151</v>
      </c>
      <c r="B150" s="11"/>
      <c r="C150" s="11"/>
      <c r="D150" s="11"/>
      <c r="E150" s="11">
        <v>1</v>
      </c>
      <c r="F150" s="11">
        <v>2</v>
      </c>
      <c r="G150" s="11">
        <v>2</v>
      </c>
      <c r="H150" s="11">
        <v>2</v>
      </c>
      <c r="I150" s="11">
        <v>1</v>
      </c>
      <c r="J150" s="11">
        <v>2</v>
      </c>
      <c r="K150" s="11">
        <v>2</v>
      </c>
      <c r="L150" s="11">
        <v>2</v>
      </c>
      <c r="M150" s="11">
        <v>2</v>
      </c>
      <c r="N150" s="9">
        <f t="shared" si="12"/>
        <v>4</v>
      </c>
      <c r="O150" s="9">
        <f t="shared" si="13"/>
        <v>4</v>
      </c>
      <c r="P150" s="9">
        <f t="shared" si="14"/>
        <v>4</v>
      </c>
      <c r="Q150" s="9">
        <f t="shared" si="15"/>
        <v>4</v>
      </c>
    </row>
    <row r="151" spans="1:17" x14ac:dyDescent="0.25">
      <c r="A151" s="12" t="s">
        <v>152</v>
      </c>
      <c r="B151" s="11"/>
      <c r="C151" s="11"/>
      <c r="D151" s="11"/>
      <c r="E151" s="11"/>
      <c r="F151" s="11">
        <v>1</v>
      </c>
      <c r="G151" s="11">
        <v>1</v>
      </c>
      <c r="H151" s="11">
        <v>1</v>
      </c>
      <c r="I151" s="11">
        <v>1</v>
      </c>
      <c r="J151" s="11">
        <v>2</v>
      </c>
      <c r="K151" s="11">
        <v>2</v>
      </c>
      <c r="L151" s="11">
        <v>2</v>
      </c>
      <c r="M151" s="11">
        <v>2</v>
      </c>
      <c r="N151" s="9">
        <f t="shared" si="12"/>
        <v>3</v>
      </c>
      <c r="O151" s="9">
        <f t="shared" si="13"/>
        <v>3</v>
      </c>
      <c r="P151" s="9">
        <f t="shared" si="14"/>
        <v>3</v>
      </c>
      <c r="Q151" s="9">
        <f t="shared" si="15"/>
        <v>3</v>
      </c>
    </row>
    <row r="152" spans="1:17" x14ac:dyDescent="0.25">
      <c r="A152" s="12" t="s">
        <v>153</v>
      </c>
      <c r="B152" s="11"/>
      <c r="C152" s="11"/>
      <c r="D152" s="11"/>
      <c r="E152" s="11">
        <v>1</v>
      </c>
      <c r="F152" s="11">
        <v>1</v>
      </c>
      <c r="G152" s="11">
        <v>1</v>
      </c>
      <c r="H152" s="11">
        <v>1</v>
      </c>
      <c r="I152" s="11"/>
      <c r="J152" s="11">
        <v>1</v>
      </c>
      <c r="K152" s="11">
        <v>1</v>
      </c>
      <c r="L152" s="11">
        <v>1</v>
      </c>
      <c r="M152" s="11">
        <v>1</v>
      </c>
      <c r="N152" s="9">
        <f t="shared" si="12"/>
        <v>2</v>
      </c>
      <c r="O152" s="9">
        <f t="shared" si="13"/>
        <v>2</v>
      </c>
      <c r="P152" s="9">
        <f t="shared" si="14"/>
        <v>2</v>
      </c>
      <c r="Q152" s="9">
        <f t="shared" si="15"/>
        <v>2</v>
      </c>
    </row>
    <row r="153" spans="1:17" x14ac:dyDescent="0.25">
      <c r="A153" s="12" t="s">
        <v>154</v>
      </c>
      <c r="B153" s="11">
        <v>1</v>
      </c>
      <c r="C153" s="11">
        <v>1</v>
      </c>
      <c r="D153" s="11">
        <v>1</v>
      </c>
      <c r="E153" s="11">
        <v>1</v>
      </c>
      <c r="F153" s="11"/>
      <c r="G153" s="11"/>
      <c r="H153" s="11"/>
      <c r="I153" s="11"/>
      <c r="J153" s="11">
        <v>2</v>
      </c>
      <c r="K153" s="11">
        <v>2</v>
      </c>
      <c r="L153" s="11">
        <v>2</v>
      </c>
      <c r="M153" s="11">
        <v>2</v>
      </c>
      <c r="N153" s="9">
        <f t="shared" si="12"/>
        <v>3</v>
      </c>
      <c r="O153" s="9">
        <f t="shared" si="13"/>
        <v>3</v>
      </c>
      <c r="P153" s="9">
        <f t="shared" si="14"/>
        <v>3</v>
      </c>
      <c r="Q153" s="9">
        <f t="shared" si="15"/>
        <v>3</v>
      </c>
    </row>
    <row r="154" spans="1:17" x14ac:dyDescent="0.25">
      <c r="A154" s="12" t="s">
        <v>155</v>
      </c>
      <c r="B154" s="11">
        <v>1</v>
      </c>
      <c r="C154" s="11"/>
      <c r="D154" s="11">
        <v>1</v>
      </c>
      <c r="E154" s="11">
        <v>1</v>
      </c>
      <c r="F154" s="11"/>
      <c r="G154" s="11"/>
      <c r="H154" s="11">
        <v>1</v>
      </c>
      <c r="I154" s="11">
        <v>1</v>
      </c>
      <c r="J154" s="11">
        <v>3</v>
      </c>
      <c r="K154" s="11">
        <v>3</v>
      </c>
      <c r="L154" s="11">
        <v>2</v>
      </c>
      <c r="M154" s="11">
        <v>2</v>
      </c>
      <c r="N154" s="9">
        <f t="shared" si="12"/>
        <v>4</v>
      </c>
      <c r="O154" s="9">
        <f t="shared" si="13"/>
        <v>3</v>
      </c>
      <c r="P154" s="9">
        <f t="shared" si="14"/>
        <v>4</v>
      </c>
      <c r="Q154" s="9">
        <f t="shared" si="15"/>
        <v>4</v>
      </c>
    </row>
    <row r="155" spans="1:17" x14ac:dyDescent="0.25">
      <c r="A155" s="12" t="s">
        <v>156</v>
      </c>
      <c r="B155" s="11">
        <v>7</v>
      </c>
      <c r="C155" s="11">
        <v>7</v>
      </c>
      <c r="D155" s="11">
        <v>7</v>
      </c>
      <c r="E155" s="11">
        <v>7</v>
      </c>
      <c r="F155" s="11">
        <v>9</v>
      </c>
      <c r="G155" s="11">
        <v>9</v>
      </c>
      <c r="H155" s="11">
        <v>10</v>
      </c>
      <c r="I155" s="11">
        <v>11</v>
      </c>
      <c r="J155" s="11">
        <v>12</v>
      </c>
      <c r="K155" s="11">
        <v>12</v>
      </c>
      <c r="L155" s="11">
        <v>12</v>
      </c>
      <c r="M155" s="11">
        <v>12</v>
      </c>
      <c r="N155" s="9">
        <f t="shared" si="12"/>
        <v>28</v>
      </c>
      <c r="O155" s="9">
        <f t="shared" si="13"/>
        <v>28</v>
      </c>
      <c r="P155" s="9">
        <f t="shared" si="14"/>
        <v>29</v>
      </c>
      <c r="Q155" s="9">
        <f t="shared" si="15"/>
        <v>30</v>
      </c>
    </row>
    <row r="156" spans="1:17" x14ac:dyDescent="0.25">
      <c r="A156" s="12" t="s">
        <v>157</v>
      </c>
      <c r="B156" s="11">
        <v>2</v>
      </c>
      <c r="C156" s="11">
        <v>2</v>
      </c>
      <c r="D156" s="11">
        <v>2</v>
      </c>
      <c r="E156" s="11">
        <v>2</v>
      </c>
      <c r="F156" s="11"/>
      <c r="G156" s="11"/>
      <c r="H156" s="11"/>
      <c r="I156" s="11"/>
      <c r="J156" s="11">
        <v>3</v>
      </c>
      <c r="K156" s="11">
        <v>3</v>
      </c>
      <c r="L156" s="11">
        <v>3</v>
      </c>
      <c r="M156" s="11">
        <v>3</v>
      </c>
      <c r="N156" s="9">
        <f t="shared" si="12"/>
        <v>5</v>
      </c>
      <c r="O156" s="9">
        <f t="shared" si="13"/>
        <v>5</v>
      </c>
      <c r="P156" s="9">
        <f t="shared" si="14"/>
        <v>5</v>
      </c>
      <c r="Q156" s="9">
        <f t="shared" si="15"/>
        <v>5</v>
      </c>
    </row>
    <row r="157" spans="1:17" x14ac:dyDescent="0.25">
      <c r="A157" s="12" t="s">
        <v>158</v>
      </c>
      <c r="B157" s="11">
        <v>1</v>
      </c>
      <c r="C157" s="11"/>
      <c r="D157" s="11"/>
      <c r="E157" s="11"/>
      <c r="F157" s="11">
        <v>3</v>
      </c>
      <c r="G157" s="11">
        <v>3</v>
      </c>
      <c r="H157" s="11">
        <v>3</v>
      </c>
      <c r="I157" s="11">
        <v>3</v>
      </c>
      <c r="J157" s="11">
        <v>2</v>
      </c>
      <c r="K157" s="11">
        <v>2</v>
      </c>
      <c r="L157" s="11">
        <v>2</v>
      </c>
      <c r="M157" s="11">
        <v>2</v>
      </c>
      <c r="N157" s="9">
        <f t="shared" si="12"/>
        <v>6</v>
      </c>
      <c r="O157" s="9">
        <f t="shared" si="13"/>
        <v>5</v>
      </c>
      <c r="P157" s="9">
        <f t="shared" si="14"/>
        <v>5</v>
      </c>
      <c r="Q157" s="9">
        <f t="shared" si="15"/>
        <v>5</v>
      </c>
    </row>
    <row r="158" spans="1:17" x14ac:dyDescent="0.25">
      <c r="A158" s="12" t="s">
        <v>159</v>
      </c>
      <c r="B158" s="11"/>
      <c r="C158" s="11"/>
      <c r="D158" s="11"/>
      <c r="E158" s="11"/>
      <c r="F158" s="11">
        <v>1</v>
      </c>
      <c r="G158" s="11">
        <v>1</v>
      </c>
      <c r="H158" s="11">
        <v>1</v>
      </c>
      <c r="I158" s="11">
        <v>1</v>
      </c>
      <c r="J158" s="11"/>
      <c r="K158" s="11"/>
      <c r="L158" s="11"/>
      <c r="M158" s="11"/>
      <c r="N158" s="9">
        <f t="shared" si="12"/>
        <v>1</v>
      </c>
      <c r="O158" s="9">
        <f t="shared" si="13"/>
        <v>1</v>
      </c>
      <c r="P158" s="9">
        <f t="shared" si="14"/>
        <v>1</v>
      </c>
      <c r="Q158" s="9">
        <f t="shared" si="15"/>
        <v>1</v>
      </c>
    </row>
    <row r="159" spans="1:17" x14ac:dyDescent="0.25">
      <c r="A159" s="12" t="s">
        <v>160</v>
      </c>
      <c r="B159" s="11">
        <v>1</v>
      </c>
      <c r="C159" s="11">
        <v>1</v>
      </c>
      <c r="D159" s="11">
        <v>1</v>
      </c>
      <c r="E159" s="11">
        <v>1</v>
      </c>
      <c r="F159" s="11"/>
      <c r="G159" s="11"/>
      <c r="H159" s="11"/>
      <c r="I159" s="11"/>
      <c r="J159" s="11"/>
      <c r="K159" s="11"/>
      <c r="L159" s="11"/>
      <c r="M159" s="11"/>
      <c r="N159" s="9">
        <f t="shared" si="12"/>
        <v>1</v>
      </c>
      <c r="O159" s="9">
        <f t="shared" si="13"/>
        <v>1</v>
      </c>
      <c r="P159" s="9">
        <f t="shared" si="14"/>
        <v>1</v>
      </c>
      <c r="Q159" s="9">
        <f t="shared" si="15"/>
        <v>1</v>
      </c>
    </row>
    <row r="160" spans="1:17" x14ac:dyDescent="0.25">
      <c r="A160" s="12" t="s">
        <v>161</v>
      </c>
      <c r="B160" s="11">
        <v>1</v>
      </c>
      <c r="C160" s="11">
        <v>1</v>
      </c>
      <c r="D160" s="11"/>
      <c r="E160" s="11"/>
      <c r="F160" s="11"/>
      <c r="G160" s="11"/>
      <c r="H160" s="11"/>
      <c r="I160" s="11"/>
      <c r="J160" s="11">
        <v>1</v>
      </c>
      <c r="K160" s="11">
        <v>1</v>
      </c>
      <c r="L160" s="11">
        <v>1</v>
      </c>
      <c r="M160" s="11">
        <v>1</v>
      </c>
      <c r="N160" s="9">
        <f t="shared" si="12"/>
        <v>2</v>
      </c>
      <c r="O160" s="9">
        <f t="shared" si="13"/>
        <v>2</v>
      </c>
      <c r="P160" s="9">
        <f t="shared" si="14"/>
        <v>1</v>
      </c>
      <c r="Q160" s="9">
        <f t="shared" si="15"/>
        <v>1</v>
      </c>
    </row>
    <row r="161" spans="1:17" x14ac:dyDescent="0.25">
      <c r="A161" s="12" t="s">
        <v>162</v>
      </c>
      <c r="B161" s="11"/>
      <c r="C161" s="11"/>
      <c r="D161" s="11">
        <v>1</v>
      </c>
      <c r="E161" s="11">
        <v>1</v>
      </c>
      <c r="F161" s="11">
        <v>2</v>
      </c>
      <c r="G161" s="11">
        <v>2</v>
      </c>
      <c r="H161" s="11">
        <v>2</v>
      </c>
      <c r="I161" s="11">
        <v>2</v>
      </c>
      <c r="J161" s="11">
        <v>2</v>
      </c>
      <c r="K161" s="11">
        <v>2</v>
      </c>
      <c r="L161" s="11">
        <v>2</v>
      </c>
      <c r="M161" s="11">
        <v>2</v>
      </c>
      <c r="N161" s="9">
        <f t="shared" si="12"/>
        <v>4</v>
      </c>
      <c r="O161" s="9">
        <f t="shared" si="13"/>
        <v>4</v>
      </c>
      <c r="P161" s="9">
        <f t="shared" si="14"/>
        <v>5</v>
      </c>
      <c r="Q161" s="9">
        <f t="shared" si="15"/>
        <v>5</v>
      </c>
    </row>
    <row r="162" spans="1:17" x14ac:dyDescent="0.25">
      <c r="A162" s="12" t="s">
        <v>163</v>
      </c>
      <c r="B162" s="11">
        <v>1</v>
      </c>
      <c r="C162" s="11">
        <v>1</v>
      </c>
      <c r="D162" s="11">
        <v>1</v>
      </c>
      <c r="E162" s="11">
        <v>1</v>
      </c>
      <c r="F162" s="11">
        <v>1</v>
      </c>
      <c r="G162" s="11">
        <v>1</v>
      </c>
      <c r="H162" s="11">
        <v>1</v>
      </c>
      <c r="I162" s="11">
        <v>1</v>
      </c>
      <c r="J162" s="11">
        <v>1</v>
      </c>
      <c r="K162" s="11">
        <v>1</v>
      </c>
      <c r="L162" s="11">
        <v>1</v>
      </c>
      <c r="M162" s="11"/>
      <c r="N162" s="9">
        <f t="shared" si="12"/>
        <v>3</v>
      </c>
      <c r="O162" s="9">
        <f t="shared" si="13"/>
        <v>3</v>
      </c>
      <c r="P162" s="9">
        <f t="shared" si="14"/>
        <v>3</v>
      </c>
      <c r="Q162" s="9">
        <f t="shared" si="15"/>
        <v>2</v>
      </c>
    </row>
    <row r="163" spans="1:17" x14ac:dyDescent="0.25">
      <c r="A163" s="12" t="s">
        <v>164</v>
      </c>
      <c r="B163" s="11">
        <v>2</v>
      </c>
      <c r="C163" s="11">
        <v>1</v>
      </c>
      <c r="D163" s="11">
        <v>1</v>
      </c>
      <c r="E163" s="11">
        <v>1</v>
      </c>
      <c r="F163" s="11">
        <v>2</v>
      </c>
      <c r="G163" s="11">
        <v>2</v>
      </c>
      <c r="H163" s="11">
        <v>4</v>
      </c>
      <c r="I163" s="11">
        <v>4</v>
      </c>
      <c r="J163" s="11">
        <v>9</v>
      </c>
      <c r="K163" s="11">
        <v>9</v>
      </c>
      <c r="L163" s="11">
        <v>7</v>
      </c>
      <c r="M163" s="11">
        <v>7</v>
      </c>
      <c r="N163" s="9">
        <f t="shared" si="12"/>
        <v>13</v>
      </c>
      <c r="O163" s="9">
        <f t="shared" si="13"/>
        <v>12</v>
      </c>
      <c r="P163" s="9">
        <f t="shared" si="14"/>
        <v>12</v>
      </c>
      <c r="Q163" s="9">
        <f t="shared" si="15"/>
        <v>12</v>
      </c>
    </row>
    <row r="164" spans="1:17" x14ac:dyDescent="0.25">
      <c r="A164" s="12" t="s">
        <v>165</v>
      </c>
      <c r="B164" s="11"/>
      <c r="C164" s="11"/>
      <c r="D164" s="11"/>
      <c r="E164" s="11"/>
      <c r="F164" s="11">
        <v>1</v>
      </c>
      <c r="G164" s="11">
        <v>1</v>
      </c>
      <c r="H164" s="11">
        <v>2</v>
      </c>
      <c r="I164" s="11">
        <v>2</v>
      </c>
      <c r="J164" s="11">
        <v>1</v>
      </c>
      <c r="K164" s="11">
        <v>1</v>
      </c>
      <c r="L164" s="11"/>
      <c r="M164" s="11"/>
      <c r="N164" s="9">
        <f t="shared" si="12"/>
        <v>2</v>
      </c>
      <c r="O164" s="9">
        <f t="shared" si="13"/>
        <v>2</v>
      </c>
      <c r="P164" s="9">
        <f t="shared" si="14"/>
        <v>2</v>
      </c>
      <c r="Q164" s="9">
        <f t="shared" si="15"/>
        <v>2</v>
      </c>
    </row>
    <row r="165" spans="1:17" x14ac:dyDescent="0.25">
      <c r="A165" s="12" t="s">
        <v>166</v>
      </c>
      <c r="B165" s="11">
        <v>3</v>
      </c>
      <c r="C165" s="11">
        <v>3</v>
      </c>
      <c r="D165" s="11">
        <v>4</v>
      </c>
      <c r="E165" s="11">
        <v>4</v>
      </c>
      <c r="F165" s="11">
        <v>1</v>
      </c>
      <c r="G165" s="11">
        <v>1</v>
      </c>
      <c r="H165" s="11">
        <v>2</v>
      </c>
      <c r="I165" s="11">
        <v>3</v>
      </c>
      <c r="J165" s="11">
        <v>8</v>
      </c>
      <c r="K165" s="11">
        <v>8</v>
      </c>
      <c r="L165" s="11">
        <v>7</v>
      </c>
      <c r="M165" s="11">
        <v>6</v>
      </c>
      <c r="N165" s="9">
        <f t="shared" ref="N165:N187" si="16">B165+F165+J165</f>
        <v>12</v>
      </c>
      <c r="O165" s="9">
        <f t="shared" ref="O165:O187" si="17">C165+G165+K165</f>
        <v>12</v>
      </c>
      <c r="P165" s="9">
        <f t="shared" ref="P165:P187" si="18">D165+H165+L165</f>
        <v>13</v>
      </c>
      <c r="Q165" s="9">
        <f t="shared" ref="Q165:Q187" si="19">E165+I165+M165</f>
        <v>13</v>
      </c>
    </row>
    <row r="166" spans="1:17" x14ac:dyDescent="0.25">
      <c r="A166" s="12" t="s">
        <v>167</v>
      </c>
      <c r="B166" s="11"/>
      <c r="C166" s="11"/>
      <c r="D166" s="11"/>
      <c r="E166" s="11"/>
      <c r="F166" s="11"/>
      <c r="G166" s="11"/>
      <c r="H166" s="11"/>
      <c r="I166" s="11"/>
      <c r="J166" s="11">
        <v>1</v>
      </c>
      <c r="K166" s="11">
        <v>1</v>
      </c>
      <c r="L166" s="11">
        <v>1</v>
      </c>
      <c r="M166" s="11">
        <v>1</v>
      </c>
      <c r="N166" s="9">
        <f t="shared" si="16"/>
        <v>1</v>
      </c>
      <c r="O166" s="9">
        <f t="shared" si="17"/>
        <v>1</v>
      </c>
      <c r="P166" s="9">
        <f t="shared" si="18"/>
        <v>1</v>
      </c>
      <c r="Q166" s="9">
        <f t="shared" si="19"/>
        <v>1</v>
      </c>
    </row>
    <row r="167" spans="1:17" x14ac:dyDescent="0.25">
      <c r="A167" s="12" t="s">
        <v>168</v>
      </c>
      <c r="B167" s="11"/>
      <c r="C167" s="11"/>
      <c r="D167" s="11"/>
      <c r="E167" s="11"/>
      <c r="F167" s="11">
        <v>4</v>
      </c>
      <c r="G167" s="11">
        <v>4</v>
      </c>
      <c r="H167" s="11">
        <v>3</v>
      </c>
      <c r="I167" s="11">
        <v>3</v>
      </c>
      <c r="J167" s="11">
        <v>2</v>
      </c>
      <c r="K167" s="11">
        <v>2</v>
      </c>
      <c r="L167" s="11">
        <v>2</v>
      </c>
      <c r="M167" s="11">
        <v>2</v>
      </c>
      <c r="N167" s="9">
        <f t="shared" si="16"/>
        <v>6</v>
      </c>
      <c r="O167" s="9">
        <f t="shared" si="17"/>
        <v>6</v>
      </c>
      <c r="P167" s="9">
        <f t="shared" si="18"/>
        <v>5</v>
      </c>
      <c r="Q167" s="9">
        <f t="shared" si="19"/>
        <v>5</v>
      </c>
    </row>
    <row r="168" spans="1:17" x14ac:dyDescent="0.25">
      <c r="A168" s="12" t="s">
        <v>169</v>
      </c>
      <c r="B168" s="11">
        <v>2</v>
      </c>
      <c r="C168" s="11">
        <v>2</v>
      </c>
      <c r="D168" s="11">
        <v>1</v>
      </c>
      <c r="E168" s="11">
        <v>1</v>
      </c>
      <c r="F168" s="11">
        <v>1</v>
      </c>
      <c r="G168" s="11">
        <v>1</v>
      </c>
      <c r="H168" s="11"/>
      <c r="I168" s="11"/>
      <c r="J168" s="11">
        <v>6</v>
      </c>
      <c r="K168" s="11">
        <v>5</v>
      </c>
      <c r="L168" s="11">
        <v>5</v>
      </c>
      <c r="M168" s="11">
        <v>5</v>
      </c>
      <c r="N168" s="9">
        <f t="shared" si="16"/>
        <v>9</v>
      </c>
      <c r="O168" s="9">
        <f t="shared" si="17"/>
        <v>8</v>
      </c>
      <c r="P168" s="9">
        <f t="shared" si="18"/>
        <v>6</v>
      </c>
      <c r="Q168" s="9">
        <f t="shared" si="19"/>
        <v>6</v>
      </c>
    </row>
    <row r="169" spans="1:17" x14ac:dyDescent="0.25">
      <c r="A169" s="12" t="s">
        <v>170</v>
      </c>
      <c r="B169" s="11"/>
      <c r="C169" s="11"/>
      <c r="D169" s="11"/>
      <c r="E169" s="11"/>
      <c r="F169" s="11">
        <v>1</v>
      </c>
      <c r="G169" s="11">
        <v>1</v>
      </c>
      <c r="H169" s="11"/>
      <c r="I169" s="11">
        <v>1</v>
      </c>
      <c r="J169" s="11">
        <v>1</v>
      </c>
      <c r="K169" s="11">
        <v>1</v>
      </c>
      <c r="L169" s="11">
        <v>1</v>
      </c>
      <c r="M169" s="11"/>
      <c r="N169" s="9">
        <f t="shared" si="16"/>
        <v>2</v>
      </c>
      <c r="O169" s="9">
        <f t="shared" si="17"/>
        <v>2</v>
      </c>
      <c r="P169" s="9">
        <f t="shared" si="18"/>
        <v>1</v>
      </c>
      <c r="Q169" s="9">
        <f t="shared" si="19"/>
        <v>1</v>
      </c>
    </row>
    <row r="170" spans="1:17" x14ac:dyDescent="0.25">
      <c r="A170" s="12" t="s">
        <v>171</v>
      </c>
      <c r="B170" s="11">
        <v>1</v>
      </c>
      <c r="C170" s="11">
        <v>1</v>
      </c>
      <c r="D170" s="11">
        <v>1</v>
      </c>
      <c r="E170" s="11">
        <v>1</v>
      </c>
      <c r="F170" s="11">
        <v>1</v>
      </c>
      <c r="G170" s="11">
        <v>1</v>
      </c>
      <c r="H170" s="11">
        <v>2</v>
      </c>
      <c r="I170" s="11">
        <v>2</v>
      </c>
      <c r="J170" s="11">
        <v>1</v>
      </c>
      <c r="K170" s="11">
        <v>1</v>
      </c>
      <c r="L170" s="11"/>
      <c r="M170" s="11"/>
      <c r="N170" s="9">
        <f t="shared" si="16"/>
        <v>3</v>
      </c>
      <c r="O170" s="9">
        <f t="shared" si="17"/>
        <v>3</v>
      </c>
      <c r="P170" s="9">
        <f t="shared" si="18"/>
        <v>3</v>
      </c>
      <c r="Q170" s="9">
        <f t="shared" si="19"/>
        <v>3</v>
      </c>
    </row>
    <row r="171" spans="1:17" x14ac:dyDescent="0.25">
      <c r="A171" s="12" t="s">
        <v>172</v>
      </c>
      <c r="B171" s="11">
        <v>1</v>
      </c>
      <c r="C171" s="11">
        <v>1</v>
      </c>
      <c r="D171" s="11">
        <v>1</v>
      </c>
      <c r="E171" s="11">
        <v>1</v>
      </c>
      <c r="F171" s="11"/>
      <c r="G171" s="11"/>
      <c r="H171" s="11"/>
      <c r="I171" s="11"/>
      <c r="J171" s="11">
        <v>1</v>
      </c>
      <c r="K171" s="11">
        <v>1</v>
      </c>
      <c r="L171" s="11">
        <v>1</v>
      </c>
      <c r="M171" s="11">
        <v>1</v>
      </c>
      <c r="N171" s="9">
        <f t="shared" si="16"/>
        <v>2</v>
      </c>
      <c r="O171" s="9">
        <f t="shared" si="17"/>
        <v>2</v>
      </c>
      <c r="P171" s="9">
        <f t="shared" si="18"/>
        <v>2</v>
      </c>
      <c r="Q171" s="9">
        <f t="shared" si="19"/>
        <v>2</v>
      </c>
    </row>
    <row r="172" spans="1:17" x14ac:dyDescent="0.25">
      <c r="A172" s="12" t="s">
        <v>173</v>
      </c>
      <c r="B172" s="11">
        <v>1</v>
      </c>
      <c r="C172" s="11">
        <v>1</v>
      </c>
      <c r="D172" s="11">
        <v>1</v>
      </c>
      <c r="E172" s="11">
        <v>1</v>
      </c>
      <c r="F172" s="11"/>
      <c r="G172" s="11"/>
      <c r="H172" s="11"/>
      <c r="I172" s="11"/>
      <c r="J172" s="11">
        <v>4</v>
      </c>
      <c r="K172" s="11">
        <v>4</v>
      </c>
      <c r="L172" s="11">
        <v>4</v>
      </c>
      <c r="M172" s="11">
        <v>4</v>
      </c>
      <c r="N172" s="9">
        <f t="shared" si="16"/>
        <v>5</v>
      </c>
      <c r="O172" s="9">
        <f t="shared" si="17"/>
        <v>5</v>
      </c>
      <c r="P172" s="9">
        <f t="shared" si="18"/>
        <v>5</v>
      </c>
      <c r="Q172" s="9">
        <f t="shared" si="19"/>
        <v>5</v>
      </c>
    </row>
    <row r="173" spans="1:17" x14ac:dyDescent="0.25">
      <c r="A173" s="12" t="s">
        <v>174</v>
      </c>
      <c r="B173" s="11">
        <v>2</v>
      </c>
      <c r="C173" s="11">
        <v>2</v>
      </c>
      <c r="D173" s="11">
        <v>2</v>
      </c>
      <c r="E173" s="11">
        <v>2</v>
      </c>
      <c r="F173" s="11">
        <v>3</v>
      </c>
      <c r="G173" s="11">
        <v>3</v>
      </c>
      <c r="H173" s="11">
        <v>5</v>
      </c>
      <c r="I173" s="11">
        <v>5</v>
      </c>
      <c r="J173" s="11">
        <v>4</v>
      </c>
      <c r="K173" s="11">
        <v>4</v>
      </c>
      <c r="L173" s="11">
        <v>2</v>
      </c>
      <c r="M173" s="11">
        <v>2</v>
      </c>
      <c r="N173" s="9">
        <f t="shared" si="16"/>
        <v>9</v>
      </c>
      <c r="O173" s="9">
        <f t="shared" si="17"/>
        <v>9</v>
      </c>
      <c r="P173" s="9">
        <f t="shared" si="18"/>
        <v>9</v>
      </c>
      <c r="Q173" s="9">
        <f t="shared" si="19"/>
        <v>9</v>
      </c>
    </row>
    <row r="174" spans="1:17" x14ac:dyDescent="0.25">
      <c r="A174" s="12" t="s">
        <v>175</v>
      </c>
      <c r="B174" s="11">
        <v>1</v>
      </c>
      <c r="C174" s="11">
        <v>1</v>
      </c>
      <c r="D174" s="11">
        <v>1</v>
      </c>
      <c r="E174" s="11">
        <v>1</v>
      </c>
      <c r="F174" s="11"/>
      <c r="G174" s="11"/>
      <c r="H174" s="11"/>
      <c r="I174" s="11"/>
      <c r="J174" s="11">
        <v>5</v>
      </c>
      <c r="K174" s="11">
        <v>5</v>
      </c>
      <c r="L174" s="11">
        <v>4</v>
      </c>
      <c r="M174" s="11">
        <v>4</v>
      </c>
      <c r="N174" s="9">
        <f t="shared" si="16"/>
        <v>6</v>
      </c>
      <c r="O174" s="9">
        <f t="shared" si="17"/>
        <v>6</v>
      </c>
      <c r="P174" s="9">
        <f t="shared" si="18"/>
        <v>5</v>
      </c>
      <c r="Q174" s="9">
        <f t="shared" si="19"/>
        <v>5</v>
      </c>
    </row>
    <row r="175" spans="1:17" x14ac:dyDescent="0.25">
      <c r="A175" s="12" t="s">
        <v>176</v>
      </c>
      <c r="B175" s="11">
        <v>1</v>
      </c>
      <c r="C175" s="11">
        <v>1</v>
      </c>
      <c r="D175" s="11">
        <v>1</v>
      </c>
      <c r="E175" s="11">
        <v>1</v>
      </c>
      <c r="F175" s="11">
        <v>1</v>
      </c>
      <c r="G175" s="11">
        <v>1</v>
      </c>
      <c r="H175" s="11">
        <v>1</v>
      </c>
      <c r="I175" s="11">
        <v>1</v>
      </c>
      <c r="J175" s="11">
        <v>4</v>
      </c>
      <c r="K175" s="11">
        <v>4</v>
      </c>
      <c r="L175" s="11">
        <v>4</v>
      </c>
      <c r="M175" s="11">
        <v>4</v>
      </c>
      <c r="N175" s="9">
        <f t="shared" si="16"/>
        <v>6</v>
      </c>
      <c r="O175" s="9">
        <f t="shared" si="17"/>
        <v>6</v>
      </c>
      <c r="P175" s="9">
        <f t="shared" si="18"/>
        <v>6</v>
      </c>
      <c r="Q175" s="9">
        <f t="shared" si="19"/>
        <v>6</v>
      </c>
    </row>
    <row r="176" spans="1:17" x14ac:dyDescent="0.25">
      <c r="A176" s="12" t="s">
        <v>177</v>
      </c>
      <c r="B176" s="11">
        <v>1</v>
      </c>
      <c r="C176" s="11">
        <v>1</v>
      </c>
      <c r="D176" s="11">
        <v>1</v>
      </c>
      <c r="E176" s="11">
        <v>1</v>
      </c>
      <c r="F176" s="11">
        <v>3</v>
      </c>
      <c r="G176" s="11">
        <v>2</v>
      </c>
      <c r="H176" s="11">
        <v>3</v>
      </c>
      <c r="I176" s="11">
        <v>4</v>
      </c>
      <c r="J176" s="11">
        <v>5</v>
      </c>
      <c r="K176" s="11">
        <v>5</v>
      </c>
      <c r="L176" s="11">
        <v>5</v>
      </c>
      <c r="M176" s="11">
        <v>4</v>
      </c>
      <c r="N176" s="9">
        <f t="shared" si="16"/>
        <v>9</v>
      </c>
      <c r="O176" s="9">
        <f t="shared" si="17"/>
        <v>8</v>
      </c>
      <c r="P176" s="9">
        <f t="shared" si="18"/>
        <v>9</v>
      </c>
      <c r="Q176" s="9">
        <f t="shared" si="19"/>
        <v>9</v>
      </c>
    </row>
    <row r="177" spans="1:17" x14ac:dyDescent="0.25">
      <c r="A177" s="12" t="s">
        <v>178</v>
      </c>
      <c r="B177" s="11"/>
      <c r="C177" s="11">
        <v>1</v>
      </c>
      <c r="D177" s="11">
        <v>1</v>
      </c>
      <c r="E177" s="11">
        <v>1</v>
      </c>
      <c r="F177" s="11">
        <v>1</v>
      </c>
      <c r="G177" s="11"/>
      <c r="H177" s="11">
        <v>1</v>
      </c>
      <c r="I177" s="11">
        <v>1</v>
      </c>
      <c r="J177" s="11">
        <v>5</v>
      </c>
      <c r="K177" s="11">
        <v>5</v>
      </c>
      <c r="L177" s="11">
        <v>5</v>
      </c>
      <c r="M177" s="11">
        <v>5</v>
      </c>
      <c r="N177" s="9">
        <f t="shared" si="16"/>
        <v>6</v>
      </c>
      <c r="O177" s="9">
        <f t="shared" si="17"/>
        <v>6</v>
      </c>
      <c r="P177" s="9">
        <f t="shared" si="18"/>
        <v>7</v>
      </c>
      <c r="Q177" s="9">
        <f t="shared" si="19"/>
        <v>7</v>
      </c>
    </row>
    <row r="178" spans="1:17" x14ac:dyDescent="0.25">
      <c r="A178" s="12" t="s">
        <v>179</v>
      </c>
      <c r="B178" s="11">
        <v>1</v>
      </c>
      <c r="C178" s="11">
        <v>1</v>
      </c>
      <c r="D178" s="11">
        <v>1</v>
      </c>
      <c r="E178" s="11">
        <v>2</v>
      </c>
      <c r="F178" s="11">
        <v>4</v>
      </c>
      <c r="G178" s="11">
        <v>4</v>
      </c>
      <c r="H178" s="11">
        <v>4</v>
      </c>
      <c r="I178" s="11">
        <v>2</v>
      </c>
      <c r="J178" s="11">
        <v>6</v>
      </c>
      <c r="K178" s="11">
        <v>6</v>
      </c>
      <c r="L178" s="11">
        <v>6</v>
      </c>
      <c r="M178" s="11">
        <v>5</v>
      </c>
      <c r="N178" s="9">
        <f t="shared" si="16"/>
        <v>11</v>
      </c>
      <c r="O178" s="9">
        <f t="shared" si="17"/>
        <v>11</v>
      </c>
      <c r="P178" s="9">
        <f t="shared" si="18"/>
        <v>11</v>
      </c>
      <c r="Q178" s="9">
        <f t="shared" si="19"/>
        <v>9</v>
      </c>
    </row>
    <row r="179" spans="1:17" x14ac:dyDescent="0.25">
      <c r="A179" s="12" t="s">
        <v>180</v>
      </c>
      <c r="B179" s="11">
        <v>1</v>
      </c>
      <c r="C179" s="11">
        <v>1</v>
      </c>
      <c r="D179" s="11"/>
      <c r="E179" s="11"/>
      <c r="F179" s="11">
        <v>2</v>
      </c>
      <c r="G179" s="11">
        <v>2</v>
      </c>
      <c r="H179" s="11">
        <v>2</v>
      </c>
      <c r="I179" s="11">
        <v>2</v>
      </c>
      <c r="J179" s="11">
        <v>4</v>
      </c>
      <c r="K179" s="11">
        <v>4</v>
      </c>
      <c r="L179" s="11">
        <v>4</v>
      </c>
      <c r="M179" s="11">
        <v>4</v>
      </c>
      <c r="N179" s="9">
        <f t="shared" si="16"/>
        <v>7</v>
      </c>
      <c r="O179" s="9">
        <f t="shared" si="17"/>
        <v>7</v>
      </c>
      <c r="P179" s="9">
        <f t="shared" si="18"/>
        <v>6</v>
      </c>
      <c r="Q179" s="9">
        <f t="shared" si="19"/>
        <v>6</v>
      </c>
    </row>
    <row r="180" spans="1:17" x14ac:dyDescent="0.25">
      <c r="A180" s="12" t="s">
        <v>181</v>
      </c>
      <c r="B180" s="11">
        <v>1</v>
      </c>
      <c r="C180" s="11">
        <v>1</v>
      </c>
      <c r="D180" s="11">
        <v>1</v>
      </c>
      <c r="E180" s="11">
        <v>1</v>
      </c>
      <c r="F180" s="11">
        <v>1</v>
      </c>
      <c r="G180" s="11">
        <v>1</v>
      </c>
      <c r="H180" s="11">
        <v>1</v>
      </c>
      <c r="I180" s="11">
        <v>1</v>
      </c>
      <c r="J180" s="11">
        <v>2</v>
      </c>
      <c r="K180" s="11">
        <v>2</v>
      </c>
      <c r="L180" s="11">
        <v>2</v>
      </c>
      <c r="M180" s="11">
        <v>2</v>
      </c>
      <c r="N180" s="9">
        <f t="shared" si="16"/>
        <v>4</v>
      </c>
      <c r="O180" s="9">
        <f t="shared" si="17"/>
        <v>4</v>
      </c>
      <c r="P180" s="9">
        <f t="shared" si="18"/>
        <v>4</v>
      </c>
      <c r="Q180" s="9">
        <f t="shared" si="19"/>
        <v>4</v>
      </c>
    </row>
    <row r="181" spans="1:17" x14ac:dyDescent="0.25">
      <c r="A181" s="12" t="s">
        <v>182</v>
      </c>
      <c r="B181" s="11"/>
      <c r="C181" s="11"/>
      <c r="D181" s="11"/>
      <c r="E181" s="11"/>
      <c r="F181" s="11">
        <v>1</v>
      </c>
      <c r="G181" s="11">
        <v>1</v>
      </c>
      <c r="H181" s="11">
        <v>1</v>
      </c>
      <c r="I181" s="11">
        <v>1</v>
      </c>
      <c r="J181" s="11">
        <v>2</v>
      </c>
      <c r="K181" s="11">
        <v>1</v>
      </c>
      <c r="L181" s="11"/>
      <c r="M181" s="11"/>
      <c r="N181" s="9">
        <f t="shared" si="16"/>
        <v>3</v>
      </c>
      <c r="O181" s="9">
        <f t="shared" si="17"/>
        <v>2</v>
      </c>
      <c r="P181" s="9">
        <f t="shared" si="18"/>
        <v>1</v>
      </c>
      <c r="Q181" s="9">
        <f t="shared" si="19"/>
        <v>1</v>
      </c>
    </row>
    <row r="182" spans="1:17" x14ac:dyDescent="0.25">
      <c r="A182" s="12" t="s">
        <v>183</v>
      </c>
      <c r="B182" s="11"/>
      <c r="C182" s="11"/>
      <c r="D182" s="11"/>
      <c r="E182" s="11">
        <v>1</v>
      </c>
      <c r="F182" s="11"/>
      <c r="G182" s="11"/>
      <c r="H182" s="11">
        <v>1</v>
      </c>
      <c r="I182" s="11">
        <v>1</v>
      </c>
      <c r="J182" s="11">
        <v>1</v>
      </c>
      <c r="K182" s="11">
        <v>1</v>
      </c>
      <c r="L182" s="11">
        <v>1</v>
      </c>
      <c r="M182" s="11">
        <v>1</v>
      </c>
      <c r="N182" s="9">
        <f t="shared" si="16"/>
        <v>1</v>
      </c>
      <c r="O182" s="9">
        <f t="shared" si="17"/>
        <v>1</v>
      </c>
      <c r="P182" s="9">
        <f t="shared" si="18"/>
        <v>2</v>
      </c>
      <c r="Q182" s="9">
        <f t="shared" si="19"/>
        <v>3</v>
      </c>
    </row>
    <row r="183" spans="1:17" x14ac:dyDescent="0.25">
      <c r="A183" s="12" t="s">
        <v>184</v>
      </c>
      <c r="B183" s="11"/>
      <c r="C183" s="11"/>
      <c r="D183" s="11"/>
      <c r="E183" s="11"/>
      <c r="F183" s="11"/>
      <c r="G183" s="11"/>
      <c r="H183" s="11"/>
      <c r="I183" s="11"/>
      <c r="J183" s="11">
        <v>1</v>
      </c>
      <c r="K183" s="11">
        <v>1</v>
      </c>
      <c r="L183" s="11">
        <v>1</v>
      </c>
      <c r="M183" s="11">
        <v>1</v>
      </c>
      <c r="N183" s="9">
        <f t="shared" si="16"/>
        <v>1</v>
      </c>
      <c r="O183" s="9">
        <f t="shared" si="17"/>
        <v>1</v>
      </c>
      <c r="P183" s="9">
        <f t="shared" si="18"/>
        <v>1</v>
      </c>
      <c r="Q183" s="9">
        <f t="shared" si="19"/>
        <v>1</v>
      </c>
    </row>
    <row r="184" spans="1:17" x14ac:dyDescent="0.25">
      <c r="A184" s="12" t="s">
        <v>185</v>
      </c>
      <c r="B184" s="11"/>
      <c r="C184" s="11"/>
      <c r="D184" s="11"/>
      <c r="E184" s="11"/>
      <c r="F184" s="11">
        <v>1</v>
      </c>
      <c r="G184" s="11">
        <v>1</v>
      </c>
      <c r="H184" s="11">
        <v>1</v>
      </c>
      <c r="I184" s="11">
        <v>1</v>
      </c>
      <c r="J184" s="11">
        <v>1</v>
      </c>
      <c r="K184" s="11">
        <v>1</v>
      </c>
      <c r="L184" s="11">
        <v>1</v>
      </c>
      <c r="M184" s="11">
        <v>1</v>
      </c>
      <c r="N184" s="9">
        <f t="shared" si="16"/>
        <v>2</v>
      </c>
      <c r="O184" s="9">
        <f t="shared" si="17"/>
        <v>2</v>
      </c>
      <c r="P184" s="9">
        <f t="shared" si="18"/>
        <v>2</v>
      </c>
      <c r="Q184" s="9">
        <f t="shared" si="19"/>
        <v>2</v>
      </c>
    </row>
    <row r="185" spans="1:17" x14ac:dyDescent="0.25">
      <c r="A185" s="12" t="s">
        <v>186</v>
      </c>
      <c r="B185" s="11">
        <v>1</v>
      </c>
      <c r="C185" s="11">
        <v>1</v>
      </c>
      <c r="D185" s="11"/>
      <c r="E185" s="11"/>
      <c r="F185" s="11">
        <v>1</v>
      </c>
      <c r="G185" s="11">
        <v>1</v>
      </c>
      <c r="H185" s="11">
        <v>1</v>
      </c>
      <c r="I185" s="11">
        <v>1</v>
      </c>
      <c r="J185" s="11">
        <v>3</v>
      </c>
      <c r="K185" s="11">
        <v>3</v>
      </c>
      <c r="L185" s="11">
        <v>3</v>
      </c>
      <c r="M185" s="11">
        <v>3</v>
      </c>
      <c r="N185" s="9">
        <f t="shared" si="16"/>
        <v>5</v>
      </c>
      <c r="O185" s="9">
        <f t="shared" si="17"/>
        <v>5</v>
      </c>
      <c r="P185" s="9">
        <f t="shared" si="18"/>
        <v>4</v>
      </c>
      <c r="Q185" s="9">
        <f t="shared" si="19"/>
        <v>4</v>
      </c>
    </row>
    <row r="186" spans="1:17" x14ac:dyDescent="0.25">
      <c r="A186" s="12" t="s">
        <v>187</v>
      </c>
      <c r="B186" s="11"/>
      <c r="C186" s="11"/>
      <c r="D186" s="11"/>
      <c r="E186" s="11"/>
      <c r="F186" s="11">
        <v>1</v>
      </c>
      <c r="G186" s="11"/>
      <c r="H186" s="11"/>
      <c r="I186" s="11"/>
      <c r="J186" s="11"/>
      <c r="K186" s="11"/>
      <c r="L186" s="11"/>
      <c r="M186" s="11"/>
      <c r="N186" s="9">
        <f t="shared" si="16"/>
        <v>1</v>
      </c>
      <c r="O186" s="9">
        <f t="shared" si="17"/>
        <v>0</v>
      </c>
      <c r="P186" s="9">
        <f t="shared" si="18"/>
        <v>0</v>
      </c>
      <c r="Q186" s="9">
        <f t="shared" si="19"/>
        <v>0</v>
      </c>
    </row>
    <row r="187" spans="1:17" x14ac:dyDescent="0.25">
      <c r="A187" s="8" t="s">
        <v>100</v>
      </c>
      <c r="B187" s="9">
        <v>115</v>
      </c>
      <c r="C187" s="9">
        <v>108</v>
      </c>
      <c r="D187" s="9">
        <v>103</v>
      </c>
      <c r="E187" s="9">
        <v>110</v>
      </c>
      <c r="F187" s="9">
        <v>143</v>
      </c>
      <c r="G187" s="9">
        <v>132</v>
      </c>
      <c r="H187" s="9">
        <v>166</v>
      </c>
      <c r="I187" s="9">
        <v>161</v>
      </c>
      <c r="J187" s="9">
        <v>282</v>
      </c>
      <c r="K187" s="9">
        <v>275</v>
      </c>
      <c r="L187" s="9">
        <v>235</v>
      </c>
      <c r="M187" s="9">
        <v>221</v>
      </c>
      <c r="N187" s="9">
        <f t="shared" si="16"/>
        <v>540</v>
      </c>
      <c r="O187" s="9">
        <f t="shared" si="17"/>
        <v>515</v>
      </c>
      <c r="P187" s="9">
        <f t="shared" si="18"/>
        <v>504</v>
      </c>
      <c r="Q187" s="9">
        <f t="shared" si="19"/>
        <v>492</v>
      </c>
    </row>
    <row r="188" spans="1:17" x14ac:dyDescent="0.25">
      <c r="A188" s="14"/>
      <c r="B188" s="15"/>
      <c r="C188" s="15"/>
      <c r="D188" s="15"/>
      <c r="E188" s="15"/>
      <c r="F188" s="15"/>
      <c r="G188" s="15"/>
      <c r="H188" s="15"/>
      <c r="I188" s="15"/>
      <c r="J188" s="15"/>
      <c r="K188" s="15"/>
      <c r="L188" s="15"/>
      <c r="M188" s="15"/>
      <c r="N188" s="15"/>
      <c r="O188" s="15"/>
      <c r="P188" s="15"/>
      <c r="Q188" s="15"/>
    </row>
    <row r="189" spans="1:17" x14ac:dyDescent="0.25">
      <c r="A189" s="14"/>
      <c r="B189" s="15"/>
      <c r="C189" s="15"/>
      <c r="D189" s="15"/>
      <c r="E189" s="15"/>
      <c r="F189" s="15"/>
      <c r="G189" s="15"/>
      <c r="H189" s="15"/>
      <c r="I189" s="15"/>
      <c r="J189" s="15"/>
      <c r="K189" s="15"/>
      <c r="L189" s="15"/>
      <c r="M189" s="15"/>
      <c r="N189" s="15"/>
      <c r="O189" s="15"/>
      <c r="P189" s="15"/>
      <c r="Q189" s="15"/>
    </row>
    <row r="190" spans="1:17" x14ac:dyDescent="0.25">
      <c r="A190" s="184" t="s">
        <v>188</v>
      </c>
      <c r="B190" s="184"/>
      <c r="C190" s="184"/>
      <c r="D190" s="184"/>
      <c r="E190" s="184"/>
      <c r="F190" s="184"/>
      <c r="G190" s="184"/>
      <c r="H190" s="184"/>
      <c r="I190" s="184"/>
      <c r="J190" s="184"/>
      <c r="K190" s="184"/>
      <c r="L190" s="184"/>
      <c r="M190" s="184"/>
      <c r="N190" s="184"/>
      <c r="O190" s="184"/>
      <c r="P190" s="184"/>
      <c r="Q190" s="184"/>
    </row>
    <row r="191" spans="1:17" x14ac:dyDescent="0.25">
      <c r="A191" s="8"/>
      <c r="B191" s="183" t="s">
        <v>28</v>
      </c>
      <c r="C191" s="183"/>
      <c r="D191" s="183"/>
      <c r="E191" s="183"/>
      <c r="F191" s="183" t="s">
        <v>29</v>
      </c>
      <c r="G191" s="183"/>
      <c r="H191" s="183"/>
      <c r="I191" s="183"/>
      <c r="J191" s="183" t="s">
        <v>30</v>
      </c>
      <c r="K191" s="183"/>
      <c r="L191" s="183"/>
      <c r="M191" s="183"/>
      <c r="N191" s="183" t="s">
        <v>31</v>
      </c>
      <c r="O191" s="183"/>
      <c r="P191" s="183"/>
      <c r="Q191" s="183"/>
    </row>
    <row r="192" spans="1:17" x14ac:dyDescent="0.25">
      <c r="A192" s="8" t="s">
        <v>32</v>
      </c>
      <c r="B192" s="11">
        <v>2013</v>
      </c>
      <c r="C192" s="11">
        <v>2014</v>
      </c>
      <c r="D192" s="11">
        <v>2015</v>
      </c>
      <c r="E192" s="11">
        <v>2016</v>
      </c>
      <c r="F192" s="11">
        <v>2013</v>
      </c>
      <c r="G192" s="11">
        <v>2014</v>
      </c>
      <c r="H192" s="11">
        <v>2015</v>
      </c>
      <c r="I192" s="11">
        <v>2016</v>
      </c>
      <c r="J192" s="11">
        <v>2013</v>
      </c>
      <c r="K192" s="11">
        <v>2014</v>
      </c>
      <c r="L192" s="11">
        <v>2015</v>
      </c>
      <c r="M192" s="11">
        <v>2016</v>
      </c>
      <c r="N192" s="11">
        <v>2013</v>
      </c>
      <c r="O192" s="11">
        <v>2014</v>
      </c>
      <c r="P192" s="11">
        <v>2015</v>
      </c>
      <c r="Q192" s="11">
        <v>2016</v>
      </c>
    </row>
    <row r="193" spans="1:17" x14ac:dyDescent="0.25">
      <c r="A193" s="12" t="s">
        <v>189</v>
      </c>
      <c r="B193" s="11">
        <v>1</v>
      </c>
      <c r="C193" s="11">
        <v>1</v>
      </c>
      <c r="D193" s="11">
        <v>1</v>
      </c>
      <c r="E193" s="11">
        <v>1</v>
      </c>
      <c r="F193" s="11">
        <v>3</v>
      </c>
      <c r="G193" s="11">
        <v>3</v>
      </c>
      <c r="H193" s="11">
        <v>3</v>
      </c>
      <c r="I193" s="11">
        <v>3</v>
      </c>
      <c r="J193" s="11"/>
      <c r="K193" s="11"/>
      <c r="L193" s="11"/>
      <c r="M193" s="11"/>
      <c r="N193" s="9">
        <f t="shared" ref="N193:N224" si="20">B193+F193+J193</f>
        <v>4</v>
      </c>
      <c r="O193" s="9">
        <f t="shared" ref="O193:O224" si="21">C193+G193+K193</f>
        <v>4</v>
      </c>
      <c r="P193" s="9">
        <f t="shared" ref="P193:P224" si="22">D193+H193+L193</f>
        <v>4</v>
      </c>
      <c r="Q193" s="9">
        <f t="shared" ref="Q193:Q224" si="23">E193+I193+M193</f>
        <v>4</v>
      </c>
    </row>
    <row r="194" spans="1:17" x14ac:dyDescent="0.25">
      <c r="A194" s="12" t="s">
        <v>190</v>
      </c>
      <c r="B194" s="11">
        <v>2</v>
      </c>
      <c r="C194" s="11">
        <v>2</v>
      </c>
      <c r="D194" s="11">
        <v>2</v>
      </c>
      <c r="E194" s="11">
        <v>2</v>
      </c>
      <c r="F194" s="11">
        <v>2</v>
      </c>
      <c r="G194" s="11">
        <v>2</v>
      </c>
      <c r="H194" s="11">
        <v>4</v>
      </c>
      <c r="I194" s="11">
        <v>4</v>
      </c>
      <c r="J194" s="11">
        <v>4</v>
      </c>
      <c r="K194" s="11">
        <v>4</v>
      </c>
      <c r="L194" s="11">
        <v>2</v>
      </c>
      <c r="M194" s="11">
        <v>2</v>
      </c>
      <c r="N194" s="9">
        <f t="shared" si="20"/>
        <v>8</v>
      </c>
      <c r="O194" s="9">
        <f t="shared" si="21"/>
        <v>8</v>
      </c>
      <c r="P194" s="9">
        <f t="shared" si="22"/>
        <v>8</v>
      </c>
      <c r="Q194" s="9">
        <f t="shared" si="23"/>
        <v>8</v>
      </c>
    </row>
    <row r="195" spans="1:17" x14ac:dyDescent="0.25">
      <c r="A195" s="12" t="s">
        <v>191</v>
      </c>
      <c r="B195" s="11">
        <v>1</v>
      </c>
      <c r="C195" s="11">
        <v>1</v>
      </c>
      <c r="D195" s="11">
        <v>1</v>
      </c>
      <c r="E195" s="11">
        <v>1</v>
      </c>
      <c r="F195" s="11">
        <v>1</v>
      </c>
      <c r="G195" s="11">
        <v>1</v>
      </c>
      <c r="H195" s="11">
        <v>3</v>
      </c>
      <c r="I195" s="11">
        <v>3</v>
      </c>
      <c r="J195" s="11">
        <v>2</v>
      </c>
      <c r="K195" s="11">
        <v>2</v>
      </c>
      <c r="L195" s="11"/>
      <c r="M195" s="11"/>
      <c r="N195" s="9">
        <f t="shared" si="20"/>
        <v>4</v>
      </c>
      <c r="O195" s="9">
        <f t="shared" si="21"/>
        <v>4</v>
      </c>
      <c r="P195" s="9">
        <f t="shared" si="22"/>
        <v>4</v>
      </c>
      <c r="Q195" s="9">
        <f t="shared" si="23"/>
        <v>4</v>
      </c>
    </row>
    <row r="196" spans="1:17" x14ac:dyDescent="0.25">
      <c r="A196" s="12" t="s">
        <v>192</v>
      </c>
      <c r="B196" s="11">
        <v>2</v>
      </c>
      <c r="C196" s="11">
        <v>2</v>
      </c>
      <c r="D196" s="11">
        <v>2</v>
      </c>
      <c r="E196" s="11">
        <v>2</v>
      </c>
      <c r="F196" s="11">
        <v>3</v>
      </c>
      <c r="G196" s="11">
        <v>2</v>
      </c>
      <c r="H196" s="11">
        <v>3</v>
      </c>
      <c r="I196" s="11">
        <v>3</v>
      </c>
      <c r="J196" s="11">
        <v>1</v>
      </c>
      <c r="K196" s="11">
        <v>1</v>
      </c>
      <c r="L196" s="11"/>
      <c r="M196" s="11"/>
      <c r="N196" s="9">
        <f t="shared" si="20"/>
        <v>6</v>
      </c>
      <c r="O196" s="9">
        <f t="shared" si="21"/>
        <v>5</v>
      </c>
      <c r="P196" s="9">
        <f t="shared" si="22"/>
        <v>5</v>
      </c>
      <c r="Q196" s="9">
        <f t="shared" si="23"/>
        <v>5</v>
      </c>
    </row>
    <row r="197" spans="1:17" x14ac:dyDescent="0.25">
      <c r="A197" s="12" t="s">
        <v>193</v>
      </c>
      <c r="B197" s="11">
        <v>1</v>
      </c>
      <c r="C197" s="11">
        <v>1</v>
      </c>
      <c r="D197" s="11"/>
      <c r="E197" s="11"/>
      <c r="F197" s="11">
        <v>2</v>
      </c>
      <c r="G197" s="11">
        <v>2</v>
      </c>
      <c r="H197" s="11">
        <v>2</v>
      </c>
      <c r="I197" s="11">
        <v>2</v>
      </c>
      <c r="J197" s="11"/>
      <c r="K197" s="11"/>
      <c r="L197" s="11"/>
      <c r="M197" s="11"/>
      <c r="N197" s="9">
        <f t="shared" si="20"/>
        <v>3</v>
      </c>
      <c r="O197" s="9">
        <f t="shared" si="21"/>
        <v>3</v>
      </c>
      <c r="P197" s="9">
        <f t="shared" si="22"/>
        <v>2</v>
      </c>
      <c r="Q197" s="9">
        <f t="shared" si="23"/>
        <v>2</v>
      </c>
    </row>
    <row r="198" spans="1:17" x14ac:dyDescent="0.25">
      <c r="A198" s="12" t="s">
        <v>194</v>
      </c>
      <c r="B198" s="11">
        <v>1</v>
      </c>
      <c r="C198" s="11">
        <v>1</v>
      </c>
      <c r="D198" s="11"/>
      <c r="E198" s="11"/>
      <c r="F198" s="11">
        <v>2</v>
      </c>
      <c r="G198" s="11">
        <v>2</v>
      </c>
      <c r="H198" s="11">
        <v>1</v>
      </c>
      <c r="I198" s="11">
        <v>1</v>
      </c>
      <c r="J198" s="11">
        <v>3</v>
      </c>
      <c r="K198" s="11">
        <v>3</v>
      </c>
      <c r="L198" s="11">
        <v>3</v>
      </c>
      <c r="M198" s="11">
        <v>3</v>
      </c>
      <c r="N198" s="9">
        <f t="shared" si="20"/>
        <v>6</v>
      </c>
      <c r="O198" s="9">
        <f t="shared" si="21"/>
        <v>6</v>
      </c>
      <c r="P198" s="9">
        <f t="shared" si="22"/>
        <v>4</v>
      </c>
      <c r="Q198" s="9">
        <f t="shared" si="23"/>
        <v>4</v>
      </c>
    </row>
    <row r="199" spans="1:17" x14ac:dyDescent="0.25">
      <c r="A199" s="12" t="s">
        <v>195</v>
      </c>
      <c r="B199" s="11">
        <v>1</v>
      </c>
      <c r="C199" s="11">
        <v>1</v>
      </c>
      <c r="D199" s="11">
        <v>1</v>
      </c>
      <c r="E199" s="11">
        <v>1</v>
      </c>
      <c r="F199" s="11">
        <v>2</v>
      </c>
      <c r="G199" s="11">
        <v>1</v>
      </c>
      <c r="H199" s="11">
        <v>2</v>
      </c>
      <c r="I199" s="11">
        <v>2</v>
      </c>
      <c r="J199" s="11">
        <v>1</v>
      </c>
      <c r="K199" s="11">
        <v>1</v>
      </c>
      <c r="L199" s="11">
        <v>1</v>
      </c>
      <c r="M199" s="11">
        <v>1</v>
      </c>
      <c r="N199" s="9">
        <f t="shared" si="20"/>
        <v>4</v>
      </c>
      <c r="O199" s="9">
        <f t="shared" si="21"/>
        <v>3</v>
      </c>
      <c r="P199" s="9">
        <f t="shared" si="22"/>
        <v>4</v>
      </c>
      <c r="Q199" s="9">
        <f t="shared" si="23"/>
        <v>4</v>
      </c>
    </row>
    <row r="200" spans="1:17" x14ac:dyDescent="0.25">
      <c r="A200" s="12" t="s">
        <v>196</v>
      </c>
      <c r="B200" s="11">
        <v>4</v>
      </c>
      <c r="C200" s="11">
        <v>3</v>
      </c>
      <c r="D200" s="11">
        <v>3</v>
      </c>
      <c r="E200" s="11">
        <v>4</v>
      </c>
      <c r="F200" s="11">
        <v>4</v>
      </c>
      <c r="G200" s="11">
        <v>3</v>
      </c>
      <c r="H200" s="11">
        <v>4</v>
      </c>
      <c r="I200" s="11">
        <v>3</v>
      </c>
      <c r="J200" s="11">
        <v>5</v>
      </c>
      <c r="K200" s="11">
        <v>4</v>
      </c>
      <c r="L200" s="11">
        <v>3</v>
      </c>
      <c r="M200" s="11">
        <v>3</v>
      </c>
      <c r="N200" s="9">
        <f t="shared" si="20"/>
        <v>13</v>
      </c>
      <c r="O200" s="9">
        <f t="shared" si="21"/>
        <v>10</v>
      </c>
      <c r="P200" s="9">
        <f t="shared" si="22"/>
        <v>10</v>
      </c>
      <c r="Q200" s="9">
        <f t="shared" si="23"/>
        <v>10</v>
      </c>
    </row>
    <row r="201" spans="1:17" x14ac:dyDescent="0.25">
      <c r="A201" s="12" t="s">
        <v>197</v>
      </c>
      <c r="B201" s="11">
        <v>2</v>
      </c>
      <c r="C201" s="11">
        <v>2</v>
      </c>
      <c r="D201" s="11">
        <v>2</v>
      </c>
      <c r="E201" s="11">
        <v>3</v>
      </c>
      <c r="F201" s="11">
        <v>5</v>
      </c>
      <c r="G201" s="11">
        <v>4</v>
      </c>
      <c r="H201" s="11">
        <v>4</v>
      </c>
      <c r="I201" s="11">
        <v>3</v>
      </c>
      <c r="J201" s="11">
        <v>1</v>
      </c>
      <c r="K201" s="11">
        <v>1</v>
      </c>
      <c r="L201" s="11">
        <v>1</v>
      </c>
      <c r="M201" s="11">
        <v>1</v>
      </c>
      <c r="N201" s="9">
        <f t="shared" si="20"/>
        <v>8</v>
      </c>
      <c r="O201" s="9">
        <f t="shared" si="21"/>
        <v>7</v>
      </c>
      <c r="P201" s="9">
        <f t="shared" si="22"/>
        <v>7</v>
      </c>
      <c r="Q201" s="9">
        <f t="shared" si="23"/>
        <v>7</v>
      </c>
    </row>
    <row r="202" spans="1:17" x14ac:dyDescent="0.25">
      <c r="A202" s="12" t="s">
        <v>198</v>
      </c>
      <c r="B202" s="11">
        <v>2</v>
      </c>
      <c r="C202" s="11">
        <v>2</v>
      </c>
      <c r="D202" s="11">
        <v>2</v>
      </c>
      <c r="E202" s="11">
        <v>2</v>
      </c>
      <c r="F202" s="11">
        <v>2</v>
      </c>
      <c r="G202" s="11">
        <v>2</v>
      </c>
      <c r="H202" s="11">
        <v>3</v>
      </c>
      <c r="I202" s="11">
        <v>3</v>
      </c>
      <c r="J202" s="11">
        <v>1</v>
      </c>
      <c r="K202" s="11">
        <v>1</v>
      </c>
      <c r="L202" s="11"/>
      <c r="M202" s="11"/>
      <c r="N202" s="9">
        <f t="shared" si="20"/>
        <v>5</v>
      </c>
      <c r="O202" s="9">
        <f t="shared" si="21"/>
        <v>5</v>
      </c>
      <c r="P202" s="9">
        <f t="shared" si="22"/>
        <v>5</v>
      </c>
      <c r="Q202" s="9">
        <f t="shared" si="23"/>
        <v>5</v>
      </c>
    </row>
    <row r="203" spans="1:17" x14ac:dyDescent="0.25">
      <c r="A203" s="12" t="s">
        <v>199</v>
      </c>
      <c r="B203" s="11"/>
      <c r="C203" s="11"/>
      <c r="D203" s="11"/>
      <c r="E203" s="11"/>
      <c r="F203" s="11">
        <v>2</v>
      </c>
      <c r="G203" s="11">
        <v>2</v>
      </c>
      <c r="H203" s="11">
        <v>2</v>
      </c>
      <c r="I203" s="11">
        <v>2</v>
      </c>
      <c r="J203" s="11"/>
      <c r="K203" s="11"/>
      <c r="L203" s="11"/>
      <c r="M203" s="11"/>
      <c r="N203" s="9">
        <f t="shared" si="20"/>
        <v>2</v>
      </c>
      <c r="O203" s="9">
        <f t="shared" si="21"/>
        <v>2</v>
      </c>
      <c r="P203" s="9">
        <f t="shared" si="22"/>
        <v>2</v>
      </c>
      <c r="Q203" s="9">
        <f t="shared" si="23"/>
        <v>2</v>
      </c>
    </row>
    <row r="204" spans="1:17" x14ac:dyDescent="0.25">
      <c r="A204" s="12" t="s">
        <v>200</v>
      </c>
      <c r="B204" s="11">
        <v>1</v>
      </c>
      <c r="C204" s="11">
        <v>1</v>
      </c>
      <c r="D204" s="11">
        <v>1</v>
      </c>
      <c r="E204" s="11">
        <v>1</v>
      </c>
      <c r="F204" s="11">
        <v>4</v>
      </c>
      <c r="G204" s="11">
        <v>3</v>
      </c>
      <c r="H204" s="11">
        <v>4</v>
      </c>
      <c r="I204" s="11">
        <v>5</v>
      </c>
      <c r="J204" s="11">
        <v>5</v>
      </c>
      <c r="K204" s="11">
        <v>5</v>
      </c>
      <c r="L204" s="11">
        <v>3</v>
      </c>
      <c r="M204" s="11">
        <v>2</v>
      </c>
      <c r="N204" s="9">
        <f t="shared" si="20"/>
        <v>10</v>
      </c>
      <c r="O204" s="9">
        <f t="shared" si="21"/>
        <v>9</v>
      </c>
      <c r="P204" s="9">
        <f t="shared" si="22"/>
        <v>8</v>
      </c>
      <c r="Q204" s="9">
        <f t="shared" si="23"/>
        <v>8</v>
      </c>
    </row>
    <row r="205" spans="1:17" x14ac:dyDescent="0.25">
      <c r="A205" s="12" t="s">
        <v>201</v>
      </c>
      <c r="B205" s="11">
        <v>1</v>
      </c>
      <c r="C205" s="11">
        <v>1</v>
      </c>
      <c r="D205" s="11">
        <v>1</v>
      </c>
      <c r="E205" s="11"/>
      <c r="F205" s="11">
        <v>1</v>
      </c>
      <c r="G205" s="11">
        <v>1</v>
      </c>
      <c r="H205" s="11">
        <v>1</v>
      </c>
      <c r="I205" s="11">
        <v>2</v>
      </c>
      <c r="J205" s="11">
        <v>2</v>
      </c>
      <c r="K205" s="11">
        <v>2</v>
      </c>
      <c r="L205" s="11">
        <v>2</v>
      </c>
      <c r="M205" s="11">
        <v>1</v>
      </c>
      <c r="N205" s="9">
        <f t="shared" si="20"/>
        <v>4</v>
      </c>
      <c r="O205" s="9">
        <f t="shared" si="21"/>
        <v>4</v>
      </c>
      <c r="P205" s="9">
        <f t="shared" si="22"/>
        <v>4</v>
      </c>
      <c r="Q205" s="9">
        <f t="shared" si="23"/>
        <v>3</v>
      </c>
    </row>
    <row r="206" spans="1:17" x14ac:dyDescent="0.25">
      <c r="A206" s="12" t="s">
        <v>202</v>
      </c>
      <c r="B206" s="11">
        <v>6</v>
      </c>
      <c r="C206" s="11">
        <v>4</v>
      </c>
      <c r="D206" s="11">
        <v>4</v>
      </c>
      <c r="E206" s="11">
        <v>4</v>
      </c>
      <c r="F206" s="11">
        <v>10</v>
      </c>
      <c r="G206" s="11">
        <v>10</v>
      </c>
      <c r="H206" s="11">
        <v>11</v>
      </c>
      <c r="I206" s="11">
        <v>10</v>
      </c>
      <c r="J206" s="11">
        <v>3</v>
      </c>
      <c r="K206" s="11">
        <v>3</v>
      </c>
      <c r="L206" s="11">
        <v>2</v>
      </c>
      <c r="M206" s="11">
        <v>2</v>
      </c>
      <c r="N206" s="9">
        <f t="shared" si="20"/>
        <v>19</v>
      </c>
      <c r="O206" s="9">
        <f t="shared" si="21"/>
        <v>17</v>
      </c>
      <c r="P206" s="9">
        <f t="shared" si="22"/>
        <v>17</v>
      </c>
      <c r="Q206" s="9">
        <f t="shared" si="23"/>
        <v>16</v>
      </c>
    </row>
    <row r="207" spans="1:17" x14ac:dyDescent="0.25">
      <c r="A207" s="12" t="s">
        <v>203</v>
      </c>
      <c r="B207" s="11">
        <v>1</v>
      </c>
      <c r="C207" s="11">
        <v>1</v>
      </c>
      <c r="D207" s="11">
        <v>1</v>
      </c>
      <c r="E207" s="11">
        <v>1</v>
      </c>
      <c r="F207" s="11"/>
      <c r="G207" s="11"/>
      <c r="H207" s="11">
        <v>1</v>
      </c>
      <c r="I207" s="11">
        <v>1</v>
      </c>
      <c r="J207" s="11">
        <v>1</v>
      </c>
      <c r="K207" s="11">
        <v>1</v>
      </c>
      <c r="L207" s="11"/>
      <c r="M207" s="11"/>
      <c r="N207" s="9">
        <f t="shared" si="20"/>
        <v>2</v>
      </c>
      <c r="O207" s="9">
        <f t="shared" si="21"/>
        <v>2</v>
      </c>
      <c r="P207" s="9">
        <f t="shared" si="22"/>
        <v>2</v>
      </c>
      <c r="Q207" s="9">
        <f t="shared" si="23"/>
        <v>2</v>
      </c>
    </row>
    <row r="208" spans="1:17" x14ac:dyDescent="0.25">
      <c r="A208" s="12" t="s">
        <v>204</v>
      </c>
      <c r="B208" s="11"/>
      <c r="C208" s="11"/>
      <c r="D208" s="11"/>
      <c r="E208" s="11"/>
      <c r="F208" s="11">
        <v>1</v>
      </c>
      <c r="G208" s="11"/>
      <c r="H208" s="11"/>
      <c r="I208" s="11"/>
      <c r="J208" s="11"/>
      <c r="K208" s="11"/>
      <c r="L208" s="11"/>
      <c r="M208" s="11"/>
      <c r="N208" s="9">
        <f t="shared" si="20"/>
        <v>1</v>
      </c>
      <c r="O208" s="9">
        <f t="shared" si="21"/>
        <v>0</v>
      </c>
      <c r="P208" s="9">
        <f t="shared" si="22"/>
        <v>0</v>
      </c>
      <c r="Q208" s="9">
        <f t="shared" si="23"/>
        <v>0</v>
      </c>
    </row>
    <row r="209" spans="1:17" x14ac:dyDescent="0.25">
      <c r="A209" s="12" t="s">
        <v>205</v>
      </c>
      <c r="B209" s="11">
        <v>1</v>
      </c>
      <c r="C209" s="11">
        <v>1</v>
      </c>
      <c r="D209" s="11">
        <v>1</v>
      </c>
      <c r="E209" s="11">
        <v>1</v>
      </c>
      <c r="F209" s="11">
        <v>1</v>
      </c>
      <c r="G209" s="11">
        <v>1</v>
      </c>
      <c r="H209" s="11">
        <v>4</v>
      </c>
      <c r="I209" s="11">
        <v>4</v>
      </c>
      <c r="J209" s="11">
        <v>7</v>
      </c>
      <c r="K209" s="11">
        <v>7</v>
      </c>
      <c r="L209" s="11">
        <v>4</v>
      </c>
      <c r="M209" s="11">
        <v>4</v>
      </c>
      <c r="N209" s="9">
        <f t="shared" si="20"/>
        <v>9</v>
      </c>
      <c r="O209" s="9">
        <f t="shared" si="21"/>
        <v>9</v>
      </c>
      <c r="P209" s="9">
        <f t="shared" si="22"/>
        <v>9</v>
      </c>
      <c r="Q209" s="9">
        <f t="shared" si="23"/>
        <v>9</v>
      </c>
    </row>
    <row r="210" spans="1:17" x14ac:dyDescent="0.25">
      <c r="A210" s="12" t="s">
        <v>206</v>
      </c>
      <c r="B210" s="11">
        <v>1</v>
      </c>
      <c r="C210" s="11">
        <v>1</v>
      </c>
      <c r="D210" s="11">
        <v>1</v>
      </c>
      <c r="E210" s="11">
        <v>1</v>
      </c>
      <c r="F210" s="11">
        <v>2</v>
      </c>
      <c r="G210" s="11">
        <v>2</v>
      </c>
      <c r="H210" s="11">
        <v>2</v>
      </c>
      <c r="I210" s="11">
        <v>2</v>
      </c>
      <c r="J210" s="11">
        <v>3</v>
      </c>
      <c r="K210" s="11">
        <v>3</v>
      </c>
      <c r="L210" s="11">
        <v>3</v>
      </c>
      <c r="M210" s="11">
        <v>3</v>
      </c>
      <c r="N210" s="9">
        <f t="shared" si="20"/>
        <v>6</v>
      </c>
      <c r="O210" s="9">
        <f t="shared" si="21"/>
        <v>6</v>
      </c>
      <c r="P210" s="9">
        <f t="shared" si="22"/>
        <v>6</v>
      </c>
      <c r="Q210" s="9">
        <f t="shared" si="23"/>
        <v>6</v>
      </c>
    </row>
    <row r="211" spans="1:17" x14ac:dyDescent="0.25">
      <c r="A211" s="12" t="s">
        <v>207</v>
      </c>
      <c r="B211" s="11">
        <v>1</v>
      </c>
      <c r="C211" s="11">
        <v>1</v>
      </c>
      <c r="D211" s="11">
        <v>1</v>
      </c>
      <c r="E211" s="11">
        <v>1</v>
      </c>
      <c r="F211" s="11"/>
      <c r="G211" s="11"/>
      <c r="H211" s="11">
        <v>1</v>
      </c>
      <c r="I211" s="11">
        <v>1</v>
      </c>
      <c r="J211" s="11">
        <v>4</v>
      </c>
      <c r="K211" s="11">
        <v>4</v>
      </c>
      <c r="L211" s="11">
        <v>3</v>
      </c>
      <c r="M211" s="11">
        <v>3</v>
      </c>
      <c r="N211" s="9">
        <f t="shared" si="20"/>
        <v>5</v>
      </c>
      <c r="O211" s="9">
        <f t="shared" si="21"/>
        <v>5</v>
      </c>
      <c r="P211" s="9">
        <f t="shared" si="22"/>
        <v>5</v>
      </c>
      <c r="Q211" s="9">
        <f t="shared" si="23"/>
        <v>5</v>
      </c>
    </row>
    <row r="212" spans="1:17" x14ac:dyDescent="0.25">
      <c r="A212" s="12" t="s">
        <v>208</v>
      </c>
      <c r="B212" s="11">
        <v>6</v>
      </c>
      <c r="C212" s="11">
        <v>4</v>
      </c>
      <c r="D212" s="11">
        <v>4</v>
      </c>
      <c r="E212" s="11">
        <v>4</v>
      </c>
      <c r="F212" s="11">
        <v>1</v>
      </c>
      <c r="G212" s="11">
        <v>1</v>
      </c>
      <c r="H212" s="11">
        <v>4</v>
      </c>
      <c r="I212" s="11">
        <v>4</v>
      </c>
      <c r="J212" s="11">
        <v>8</v>
      </c>
      <c r="K212" s="11">
        <v>8</v>
      </c>
      <c r="L212" s="11">
        <v>5</v>
      </c>
      <c r="M212" s="11">
        <v>5</v>
      </c>
      <c r="N212" s="9">
        <f t="shared" si="20"/>
        <v>15</v>
      </c>
      <c r="O212" s="9">
        <f t="shared" si="21"/>
        <v>13</v>
      </c>
      <c r="P212" s="9">
        <f t="shared" si="22"/>
        <v>13</v>
      </c>
      <c r="Q212" s="9">
        <f t="shared" si="23"/>
        <v>13</v>
      </c>
    </row>
    <row r="213" spans="1:17" x14ac:dyDescent="0.25">
      <c r="A213" s="12" t="s">
        <v>209</v>
      </c>
      <c r="B213" s="11">
        <v>1</v>
      </c>
      <c r="C213" s="11">
        <v>1</v>
      </c>
      <c r="D213" s="11">
        <v>1</v>
      </c>
      <c r="E213" s="11">
        <v>1</v>
      </c>
      <c r="F213" s="11"/>
      <c r="G213" s="11"/>
      <c r="H213" s="11"/>
      <c r="I213" s="11"/>
      <c r="J213" s="11">
        <v>2</v>
      </c>
      <c r="K213" s="11">
        <v>2</v>
      </c>
      <c r="L213" s="11">
        <v>2</v>
      </c>
      <c r="M213" s="11">
        <v>2</v>
      </c>
      <c r="N213" s="9">
        <f t="shared" si="20"/>
        <v>3</v>
      </c>
      <c r="O213" s="9">
        <f t="shared" si="21"/>
        <v>3</v>
      </c>
      <c r="P213" s="9">
        <f t="shared" si="22"/>
        <v>3</v>
      </c>
      <c r="Q213" s="9">
        <f t="shared" si="23"/>
        <v>3</v>
      </c>
    </row>
    <row r="214" spans="1:17" x14ac:dyDescent="0.25">
      <c r="A214" s="12" t="s">
        <v>210</v>
      </c>
      <c r="B214" s="11">
        <v>1</v>
      </c>
      <c r="C214" s="11">
        <v>1</v>
      </c>
      <c r="D214" s="11">
        <v>1</v>
      </c>
      <c r="E214" s="11">
        <v>1</v>
      </c>
      <c r="F214" s="11">
        <v>3</v>
      </c>
      <c r="G214" s="11">
        <v>3</v>
      </c>
      <c r="H214" s="11">
        <v>3</v>
      </c>
      <c r="I214" s="11">
        <v>3</v>
      </c>
      <c r="J214" s="11">
        <v>1</v>
      </c>
      <c r="K214" s="11">
        <v>1</v>
      </c>
      <c r="L214" s="11">
        <v>1</v>
      </c>
      <c r="M214" s="11">
        <v>1</v>
      </c>
      <c r="N214" s="9">
        <f t="shared" si="20"/>
        <v>5</v>
      </c>
      <c r="O214" s="9">
        <f t="shared" si="21"/>
        <v>5</v>
      </c>
      <c r="P214" s="9">
        <f t="shared" si="22"/>
        <v>5</v>
      </c>
      <c r="Q214" s="9">
        <f t="shared" si="23"/>
        <v>5</v>
      </c>
    </row>
    <row r="215" spans="1:17" x14ac:dyDescent="0.25">
      <c r="A215" s="12" t="s">
        <v>211</v>
      </c>
      <c r="B215" s="11"/>
      <c r="C215" s="11"/>
      <c r="D215" s="11"/>
      <c r="E215" s="11"/>
      <c r="F215" s="11">
        <v>1</v>
      </c>
      <c r="G215" s="11">
        <v>1</v>
      </c>
      <c r="H215" s="11">
        <v>2</v>
      </c>
      <c r="I215" s="11">
        <v>2</v>
      </c>
      <c r="J215" s="11">
        <v>1</v>
      </c>
      <c r="K215" s="11">
        <v>1</v>
      </c>
      <c r="L215" s="11"/>
      <c r="M215" s="11"/>
      <c r="N215" s="9">
        <f t="shared" si="20"/>
        <v>2</v>
      </c>
      <c r="O215" s="9">
        <f t="shared" si="21"/>
        <v>2</v>
      </c>
      <c r="P215" s="9">
        <f t="shared" si="22"/>
        <v>2</v>
      </c>
      <c r="Q215" s="9">
        <f t="shared" si="23"/>
        <v>2</v>
      </c>
    </row>
    <row r="216" spans="1:17" x14ac:dyDescent="0.25">
      <c r="A216" s="12" t="s">
        <v>212</v>
      </c>
      <c r="B216" s="11">
        <v>1</v>
      </c>
      <c r="C216" s="11">
        <v>1</v>
      </c>
      <c r="D216" s="11">
        <v>1</v>
      </c>
      <c r="E216" s="11">
        <v>2</v>
      </c>
      <c r="F216" s="11">
        <v>3</v>
      </c>
      <c r="G216" s="11">
        <v>2</v>
      </c>
      <c r="H216" s="11">
        <v>2</v>
      </c>
      <c r="I216" s="11">
        <v>1</v>
      </c>
      <c r="J216" s="11">
        <v>3</v>
      </c>
      <c r="K216" s="11">
        <v>3</v>
      </c>
      <c r="L216" s="11">
        <v>3</v>
      </c>
      <c r="M216" s="11">
        <v>3</v>
      </c>
      <c r="N216" s="9">
        <f t="shared" si="20"/>
        <v>7</v>
      </c>
      <c r="O216" s="9">
        <f t="shared" si="21"/>
        <v>6</v>
      </c>
      <c r="P216" s="9">
        <f t="shared" si="22"/>
        <v>6</v>
      </c>
      <c r="Q216" s="9">
        <f t="shared" si="23"/>
        <v>6</v>
      </c>
    </row>
    <row r="217" spans="1:17" x14ac:dyDescent="0.25">
      <c r="A217" s="12" t="s">
        <v>213</v>
      </c>
      <c r="B217" s="11">
        <v>1</v>
      </c>
      <c r="C217" s="11"/>
      <c r="D217" s="11"/>
      <c r="E217" s="11"/>
      <c r="F217" s="11"/>
      <c r="G217" s="11"/>
      <c r="H217" s="11">
        <v>1</v>
      </c>
      <c r="I217" s="11"/>
      <c r="J217" s="11">
        <v>2</v>
      </c>
      <c r="K217" s="11">
        <v>2</v>
      </c>
      <c r="L217" s="11">
        <v>1</v>
      </c>
      <c r="M217" s="11">
        <v>1</v>
      </c>
      <c r="N217" s="9">
        <f t="shared" si="20"/>
        <v>3</v>
      </c>
      <c r="O217" s="9">
        <f t="shared" si="21"/>
        <v>2</v>
      </c>
      <c r="P217" s="9">
        <f t="shared" si="22"/>
        <v>2</v>
      </c>
      <c r="Q217" s="9">
        <f t="shared" si="23"/>
        <v>1</v>
      </c>
    </row>
    <row r="218" spans="1:17" x14ac:dyDescent="0.25">
      <c r="A218" s="12" t="s">
        <v>214</v>
      </c>
      <c r="B218" s="11">
        <v>1</v>
      </c>
      <c r="C218" s="11">
        <v>1</v>
      </c>
      <c r="D218" s="11">
        <v>1</v>
      </c>
      <c r="E218" s="11">
        <v>1</v>
      </c>
      <c r="F218" s="11"/>
      <c r="G218" s="11"/>
      <c r="H218" s="11">
        <v>1</v>
      </c>
      <c r="I218" s="11">
        <v>1</v>
      </c>
      <c r="J218" s="11">
        <v>1</v>
      </c>
      <c r="K218" s="11">
        <v>1</v>
      </c>
      <c r="L218" s="11"/>
      <c r="M218" s="11"/>
      <c r="N218" s="9">
        <f t="shared" si="20"/>
        <v>2</v>
      </c>
      <c r="O218" s="9">
        <f t="shared" si="21"/>
        <v>2</v>
      </c>
      <c r="P218" s="9">
        <f t="shared" si="22"/>
        <v>2</v>
      </c>
      <c r="Q218" s="9">
        <f t="shared" si="23"/>
        <v>2</v>
      </c>
    </row>
    <row r="219" spans="1:17" x14ac:dyDescent="0.25">
      <c r="A219" s="12" t="s">
        <v>215</v>
      </c>
      <c r="B219" s="11"/>
      <c r="C219" s="11"/>
      <c r="D219" s="11"/>
      <c r="E219" s="11"/>
      <c r="F219" s="11">
        <v>1</v>
      </c>
      <c r="G219" s="11">
        <v>1</v>
      </c>
      <c r="H219" s="11">
        <v>2</v>
      </c>
      <c r="I219" s="11">
        <v>2</v>
      </c>
      <c r="J219" s="11">
        <v>4</v>
      </c>
      <c r="K219" s="11">
        <v>3</v>
      </c>
      <c r="L219" s="11">
        <v>2</v>
      </c>
      <c r="M219" s="11">
        <v>1</v>
      </c>
      <c r="N219" s="9">
        <f t="shared" si="20"/>
        <v>5</v>
      </c>
      <c r="O219" s="9">
        <f t="shared" si="21"/>
        <v>4</v>
      </c>
      <c r="P219" s="9">
        <f t="shared" si="22"/>
        <v>4</v>
      </c>
      <c r="Q219" s="9">
        <f t="shared" si="23"/>
        <v>3</v>
      </c>
    </row>
    <row r="220" spans="1:17" x14ac:dyDescent="0.25">
      <c r="A220" s="12" t="s">
        <v>216</v>
      </c>
      <c r="B220" s="11">
        <v>1</v>
      </c>
      <c r="C220" s="11">
        <v>1</v>
      </c>
      <c r="D220" s="11">
        <v>1</v>
      </c>
      <c r="E220" s="11">
        <v>1</v>
      </c>
      <c r="F220" s="11">
        <v>1</v>
      </c>
      <c r="G220" s="11"/>
      <c r="H220" s="11"/>
      <c r="I220" s="11"/>
      <c r="J220" s="11"/>
      <c r="K220" s="11"/>
      <c r="L220" s="11"/>
      <c r="M220" s="11"/>
      <c r="N220" s="9">
        <f t="shared" si="20"/>
        <v>2</v>
      </c>
      <c r="O220" s="9">
        <f t="shared" si="21"/>
        <v>1</v>
      </c>
      <c r="P220" s="9">
        <f t="shared" si="22"/>
        <v>1</v>
      </c>
      <c r="Q220" s="9">
        <f t="shared" si="23"/>
        <v>1</v>
      </c>
    </row>
    <row r="221" spans="1:17" x14ac:dyDescent="0.25">
      <c r="A221" s="12" t="s">
        <v>217</v>
      </c>
      <c r="B221" s="11">
        <v>2</v>
      </c>
      <c r="C221" s="11">
        <v>2</v>
      </c>
      <c r="D221" s="11">
        <v>1</v>
      </c>
      <c r="E221" s="11">
        <v>1</v>
      </c>
      <c r="F221" s="11"/>
      <c r="G221" s="11"/>
      <c r="H221" s="11">
        <v>1</v>
      </c>
      <c r="I221" s="11">
        <v>1</v>
      </c>
      <c r="J221" s="11">
        <v>1</v>
      </c>
      <c r="K221" s="11">
        <v>1</v>
      </c>
      <c r="L221" s="11"/>
      <c r="M221" s="11"/>
      <c r="N221" s="9">
        <f t="shared" si="20"/>
        <v>3</v>
      </c>
      <c r="O221" s="9">
        <f t="shared" si="21"/>
        <v>3</v>
      </c>
      <c r="P221" s="9">
        <f t="shared" si="22"/>
        <v>2</v>
      </c>
      <c r="Q221" s="9">
        <f t="shared" si="23"/>
        <v>2</v>
      </c>
    </row>
    <row r="222" spans="1:17" x14ac:dyDescent="0.25">
      <c r="A222" s="12" t="s">
        <v>218</v>
      </c>
      <c r="B222" s="11">
        <v>1</v>
      </c>
      <c r="C222" s="11"/>
      <c r="D222" s="11"/>
      <c r="E222" s="11"/>
      <c r="F222" s="11">
        <v>2</v>
      </c>
      <c r="G222" s="11">
        <v>2</v>
      </c>
      <c r="H222" s="11">
        <v>3</v>
      </c>
      <c r="I222" s="11">
        <v>3</v>
      </c>
      <c r="J222" s="11">
        <v>1</v>
      </c>
      <c r="K222" s="11">
        <v>1</v>
      </c>
      <c r="L222" s="11"/>
      <c r="M222" s="11"/>
      <c r="N222" s="9">
        <f t="shared" si="20"/>
        <v>4</v>
      </c>
      <c r="O222" s="9">
        <f t="shared" si="21"/>
        <v>3</v>
      </c>
      <c r="P222" s="9">
        <f t="shared" si="22"/>
        <v>3</v>
      </c>
      <c r="Q222" s="9">
        <f t="shared" si="23"/>
        <v>3</v>
      </c>
    </row>
    <row r="223" spans="1:17" x14ac:dyDescent="0.25">
      <c r="A223" s="12" t="s">
        <v>219</v>
      </c>
      <c r="B223" s="11"/>
      <c r="C223" s="11"/>
      <c r="D223" s="11"/>
      <c r="E223" s="11"/>
      <c r="F223" s="11"/>
      <c r="G223" s="11"/>
      <c r="H223" s="11">
        <v>1</v>
      </c>
      <c r="I223" s="11">
        <v>1</v>
      </c>
      <c r="J223" s="11">
        <v>2</v>
      </c>
      <c r="K223" s="11">
        <v>2</v>
      </c>
      <c r="L223" s="11">
        <v>1</v>
      </c>
      <c r="M223" s="11">
        <v>1</v>
      </c>
      <c r="N223" s="9">
        <f t="shared" si="20"/>
        <v>2</v>
      </c>
      <c r="O223" s="9">
        <f t="shared" si="21"/>
        <v>2</v>
      </c>
      <c r="P223" s="9">
        <f t="shared" si="22"/>
        <v>2</v>
      </c>
      <c r="Q223" s="9">
        <f t="shared" si="23"/>
        <v>2</v>
      </c>
    </row>
    <row r="224" spans="1:17" x14ac:dyDescent="0.25">
      <c r="A224" s="12" t="s">
        <v>220</v>
      </c>
      <c r="B224" s="11">
        <v>2</v>
      </c>
      <c r="C224" s="11">
        <v>2</v>
      </c>
      <c r="D224" s="11">
        <v>2</v>
      </c>
      <c r="E224" s="11">
        <v>1</v>
      </c>
      <c r="F224" s="11">
        <v>2</v>
      </c>
      <c r="G224" s="11">
        <v>2</v>
      </c>
      <c r="H224" s="11">
        <v>2</v>
      </c>
      <c r="I224" s="11">
        <v>2</v>
      </c>
      <c r="J224" s="11">
        <v>2</v>
      </c>
      <c r="K224" s="11">
        <v>2</v>
      </c>
      <c r="L224" s="11">
        <v>2</v>
      </c>
      <c r="M224" s="11">
        <v>2</v>
      </c>
      <c r="N224" s="9">
        <f t="shared" si="20"/>
        <v>6</v>
      </c>
      <c r="O224" s="9">
        <f t="shared" si="21"/>
        <v>6</v>
      </c>
      <c r="P224" s="9">
        <f t="shared" si="22"/>
        <v>6</v>
      </c>
      <c r="Q224" s="9">
        <f t="shared" si="23"/>
        <v>5</v>
      </c>
    </row>
    <row r="225" spans="1:17" x14ac:dyDescent="0.25">
      <c r="A225" s="12" t="s">
        <v>221</v>
      </c>
      <c r="B225" s="11"/>
      <c r="C225" s="11"/>
      <c r="D225" s="11"/>
      <c r="E225" s="11"/>
      <c r="F225" s="11">
        <v>1</v>
      </c>
      <c r="G225" s="11">
        <v>1</v>
      </c>
      <c r="H225" s="11">
        <v>1</v>
      </c>
      <c r="I225" s="11">
        <v>1</v>
      </c>
      <c r="J225" s="11">
        <v>1</v>
      </c>
      <c r="K225" s="11">
        <v>1</v>
      </c>
      <c r="L225" s="11">
        <v>1</v>
      </c>
      <c r="M225" s="11">
        <v>1</v>
      </c>
      <c r="N225" s="9">
        <f t="shared" ref="N225:N256" si="24">B225+F225+J225</f>
        <v>2</v>
      </c>
      <c r="O225" s="9">
        <f t="shared" ref="O225:O256" si="25">C225+G225+K225</f>
        <v>2</v>
      </c>
      <c r="P225" s="9">
        <f t="shared" ref="P225:P256" si="26">D225+H225+L225</f>
        <v>2</v>
      </c>
      <c r="Q225" s="9">
        <f t="shared" ref="Q225:Q256" si="27">E225+I225+M225</f>
        <v>2</v>
      </c>
    </row>
    <row r="226" spans="1:17" x14ac:dyDescent="0.25">
      <c r="A226" s="12" t="s">
        <v>222</v>
      </c>
      <c r="B226" s="11">
        <v>1</v>
      </c>
      <c r="C226" s="11">
        <v>1</v>
      </c>
      <c r="D226" s="11">
        <v>1</v>
      </c>
      <c r="E226" s="11">
        <v>1</v>
      </c>
      <c r="F226" s="11">
        <v>1</v>
      </c>
      <c r="G226" s="11">
        <v>1</v>
      </c>
      <c r="H226" s="11">
        <v>1</v>
      </c>
      <c r="I226" s="11">
        <v>2</v>
      </c>
      <c r="J226" s="11">
        <v>2</v>
      </c>
      <c r="K226" s="11">
        <v>2</v>
      </c>
      <c r="L226" s="11">
        <v>2</v>
      </c>
      <c r="M226" s="11">
        <v>1</v>
      </c>
      <c r="N226" s="9">
        <f t="shared" si="24"/>
        <v>4</v>
      </c>
      <c r="O226" s="9">
        <f t="shared" si="25"/>
        <v>4</v>
      </c>
      <c r="P226" s="9">
        <f t="shared" si="26"/>
        <v>4</v>
      </c>
      <c r="Q226" s="9">
        <f t="shared" si="27"/>
        <v>4</v>
      </c>
    </row>
    <row r="227" spans="1:17" x14ac:dyDescent="0.25">
      <c r="A227" s="12" t="s">
        <v>223</v>
      </c>
      <c r="B227" s="11">
        <v>2</v>
      </c>
      <c r="C227" s="11">
        <v>2</v>
      </c>
      <c r="D227" s="11">
        <v>2</v>
      </c>
      <c r="E227" s="11">
        <v>2</v>
      </c>
      <c r="F227" s="11">
        <v>4</v>
      </c>
      <c r="G227" s="11">
        <v>4</v>
      </c>
      <c r="H227" s="11">
        <v>4</v>
      </c>
      <c r="I227" s="11">
        <v>4</v>
      </c>
      <c r="J227" s="11">
        <v>2</v>
      </c>
      <c r="K227" s="11">
        <v>2</v>
      </c>
      <c r="L227" s="11">
        <v>1</v>
      </c>
      <c r="M227" s="11">
        <v>1</v>
      </c>
      <c r="N227" s="9">
        <f t="shared" si="24"/>
        <v>8</v>
      </c>
      <c r="O227" s="9">
        <f t="shared" si="25"/>
        <v>8</v>
      </c>
      <c r="P227" s="9">
        <f t="shared" si="26"/>
        <v>7</v>
      </c>
      <c r="Q227" s="9">
        <f t="shared" si="27"/>
        <v>7</v>
      </c>
    </row>
    <row r="228" spans="1:17" x14ac:dyDescent="0.25">
      <c r="A228" s="12" t="s">
        <v>224</v>
      </c>
      <c r="B228" s="11"/>
      <c r="C228" s="11"/>
      <c r="D228" s="11"/>
      <c r="E228" s="11">
        <v>1</v>
      </c>
      <c r="F228" s="11">
        <v>2</v>
      </c>
      <c r="G228" s="11">
        <v>2</v>
      </c>
      <c r="H228" s="11">
        <v>3</v>
      </c>
      <c r="I228" s="11">
        <v>2</v>
      </c>
      <c r="J228" s="11">
        <v>2</v>
      </c>
      <c r="K228" s="11">
        <v>1</v>
      </c>
      <c r="L228" s="11"/>
      <c r="M228" s="11"/>
      <c r="N228" s="9">
        <f t="shared" si="24"/>
        <v>4</v>
      </c>
      <c r="O228" s="9">
        <f t="shared" si="25"/>
        <v>3</v>
      </c>
      <c r="P228" s="9">
        <f t="shared" si="26"/>
        <v>3</v>
      </c>
      <c r="Q228" s="9">
        <f t="shared" si="27"/>
        <v>3</v>
      </c>
    </row>
    <row r="229" spans="1:17" x14ac:dyDescent="0.25">
      <c r="A229" s="12" t="s">
        <v>225</v>
      </c>
      <c r="B229" s="11"/>
      <c r="C229" s="11"/>
      <c r="D229" s="11"/>
      <c r="E229" s="11"/>
      <c r="F229" s="11">
        <v>1</v>
      </c>
      <c r="G229" s="11">
        <v>1</v>
      </c>
      <c r="H229" s="11">
        <v>1</v>
      </c>
      <c r="I229" s="11">
        <v>1</v>
      </c>
      <c r="J229" s="11"/>
      <c r="K229" s="11"/>
      <c r="L229" s="11"/>
      <c r="M229" s="11"/>
      <c r="N229" s="9">
        <f t="shared" si="24"/>
        <v>1</v>
      </c>
      <c r="O229" s="9">
        <f t="shared" si="25"/>
        <v>1</v>
      </c>
      <c r="P229" s="9">
        <f t="shared" si="26"/>
        <v>1</v>
      </c>
      <c r="Q229" s="9">
        <f t="shared" si="27"/>
        <v>1</v>
      </c>
    </row>
    <row r="230" spans="1:17" x14ac:dyDescent="0.25">
      <c r="A230" s="12" t="s">
        <v>226</v>
      </c>
      <c r="B230" s="11"/>
      <c r="C230" s="11"/>
      <c r="D230" s="11"/>
      <c r="E230" s="11"/>
      <c r="F230" s="11"/>
      <c r="G230" s="11"/>
      <c r="H230" s="11">
        <v>1</v>
      </c>
      <c r="I230" s="11">
        <v>1</v>
      </c>
      <c r="J230" s="11">
        <v>1</v>
      </c>
      <c r="K230" s="11">
        <v>1</v>
      </c>
      <c r="L230" s="11"/>
      <c r="M230" s="11"/>
      <c r="N230" s="9">
        <f t="shared" si="24"/>
        <v>1</v>
      </c>
      <c r="O230" s="9">
        <f t="shared" si="25"/>
        <v>1</v>
      </c>
      <c r="P230" s="9">
        <f t="shared" si="26"/>
        <v>1</v>
      </c>
      <c r="Q230" s="9">
        <f t="shared" si="27"/>
        <v>1</v>
      </c>
    </row>
    <row r="231" spans="1:17" x14ac:dyDescent="0.25">
      <c r="A231" s="12" t="s">
        <v>227</v>
      </c>
      <c r="B231" s="11"/>
      <c r="C231" s="11"/>
      <c r="D231" s="11"/>
      <c r="E231" s="11"/>
      <c r="F231" s="11"/>
      <c r="G231" s="11"/>
      <c r="H231" s="11">
        <v>1</v>
      </c>
      <c r="I231" s="11">
        <v>1</v>
      </c>
      <c r="J231" s="11">
        <v>2</v>
      </c>
      <c r="K231" s="11">
        <v>1</v>
      </c>
      <c r="L231" s="11"/>
      <c r="M231" s="11"/>
      <c r="N231" s="9">
        <f t="shared" si="24"/>
        <v>2</v>
      </c>
      <c r="O231" s="9">
        <f t="shared" si="25"/>
        <v>1</v>
      </c>
      <c r="P231" s="9">
        <f t="shared" si="26"/>
        <v>1</v>
      </c>
      <c r="Q231" s="9">
        <f t="shared" si="27"/>
        <v>1</v>
      </c>
    </row>
    <row r="232" spans="1:17" x14ac:dyDescent="0.25">
      <c r="A232" s="12" t="s">
        <v>228</v>
      </c>
      <c r="B232" s="11">
        <v>2</v>
      </c>
      <c r="C232" s="11">
        <v>1</v>
      </c>
      <c r="D232" s="11">
        <v>1</v>
      </c>
      <c r="E232" s="11">
        <v>1</v>
      </c>
      <c r="F232" s="11">
        <v>5</v>
      </c>
      <c r="G232" s="11">
        <v>3</v>
      </c>
      <c r="H232" s="11">
        <v>3</v>
      </c>
      <c r="I232" s="11">
        <v>3</v>
      </c>
      <c r="J232" s="11">
        <v>2</v>
      </c>
      <c r="K232" s="11">
        <v>2</v>
      </c>
      <c r="L232" s="11">
        <v>2</v>
      </c>
      <c r="M232" s="11">
        <v>2</v>
      </c>
      <c r="N232" s="9">
        <f t="shared" si="24"/>
        <v>9</v>
      </c>
      <c r="O232" s="9">
        <f t="shared" si="25"/>
        <v>6</v>
      </c>
      <c r="P232" s="9">
        <f t="shared" si="26"/>
        <v>6</v>
      </c>
      <c r="Q232" s="9">
        <f t="shared" si="27"/>
        <v>6</v>
      </c>
    </row>
    <row r="233" spans="1:17" x14ac:dyDescent="0.25">
      <c r="A233" s="12" t="s">
        <v>229</v>
      </c>
      <c r="B233" s="11"/>
      <c r="C233" s="11"/>
      <c r="D233" s="11"/>
      <c r="E233" s="11"/>
      <c r="F233" s="11">
        <v>1</v>
      </c>
      <c r="G233" s="11">
        <v>1</v>
      </c>
      <c r="H233" s="11">
        <v>2</v>
      </c>
      <c r="I233" s="11">
        <v>2</v>
      </c>
      <c r="J233" s="11">
        <v>1</v>
      </c>
      <c r="K233" s="11">
        <v>1</v>
      </c>
      <c r="L233" s="11"/>
      <c r="M233" s="11"/>
      <c r="N233" s="9">
        <f t="shared" si="24"/>
        <v>2</v>
      </c>
      <c r="O233" s="9">
        <f t="shared" si="25"/>
        <v>2</v>
      </c>
      <c r="P233" s="9">
        <f t="shared" si="26"/>
        <v>2</v>
      </c>
      <c r="Q233" s="9">
        <f t="shared" si="27"/>
        <v>2</v>
      </c>
    </row>
    <row r="234" spans="1:17" x14ac:dyDescent="0.25">
      <c r="A234" s="12" t="s">
        <v>230</v>
      </c>
      <c r="B234" s="11">
        <v>1</v>
      </c>
      <c r="C234" s="11">
        <v>1</v>
      </c>
      <c r="D234" s="11">
        <v>1</v>
      </c>
      <c r="E234" s="11">
        <v>1</v>
      </c>
      <c r="F234" s="11">
        <v>1</v>
      </c>
      <c r="G234" s="11">
        <v>1</v>
      </c>
      <c r="H234" s="11">
        <v>2</v>
      </c>
      <c r="I234" s="11">
        <v>2</v>
      </c>
      <c r="J234" s="11">
        <v>4</v>
      </c>
      <c r="K234" s="11">
        <v>4</v>
      </c>
      <c r="L234" s="11">
        <v>3</v>
      </c>
      <c r="M234" s="11">
        <v>3</v>
      </c>
      <c r="N234" s="9">
        <f t="shared" si="24"/>
        <v>6</v>
      </c>
      <c r="O234" s="9">
        <f t="shared" si="25"/>
        <v>6</v>
      </c>
      <c r="P234" s="9">
        <f t="shared" si="26"/>
        <v>6</v>
      </c>
      <c r="Q234" s="9">
        <f t="shared" si="27"/>
        <v>6</v>
      </c>
    </row>
    <row r="235" spans="1:17" x14ac:dyDescent="0.25">
      <c r="A235" s="12" t="s">
        <v>231</v>
      </c>
      <c r="B235" s="11">
        <v>2</v>
      </c>
      <c r="C235" s="11">
        <v>2</v>
      </c>
      <c r="D235" s="11">
        <v>2</v>
      </c>
      <c r="E235" s="11">
        <v>2</v>
      </c>
      <c r="F235" s="11">
        <v>3</v>
      </c>
      <c r="G235" s="11">
        <v>2</v>
      </c>
      <c r="H235" s="11">
        <v>2</v>
      </c>
      <c r="I235" s="11">
        <v>2</v>
      </c>
      <c r="J235" s="11">
        <v>2</v>
      </c>
      <c r="K235" s="11">
        <v>2</v>
      </c>
      <c r="L235" s="11">
        <v>2</v>
      </c>
      <c r="M235" s="11">
        <v>2</v>
      </c>
      <c r="N235" s="9">
        <f t="shared" si="24"/>
        <v>7</v>
      </c>
      <c r="O235" s="9">
        <f t="shared" si="25"/>
        <v>6</v>
      </c>
      <c r="P235" s="9">
        <f t="shared" si="26"/>
        <v>6</v>
      </c>
      <c r="Q235" s="9">
        <f t="shared" si="27"/>
        <v>6</v>
      </c>
    </row>
    <row r="236" spans="1:17" x14ac:dyDescent="0.25">
      <c r="A236" s="12" t="s">
        <v>232</v>
      </c>
      <c r="B236" s="11">
        <v>1</v>
      </c>
      <c r="C236" s="11">
        <v>1</v>
      </c>
      <c r="D236" s="11">
        <v>1</v>
      </c>
      <c r="E236" s="11"/>
      <c r="F236" s="11">
        <v>3</v>
      </c>
      <c r="G236" s="11">
        <v>3</v>
      </c>
      <c r="H236" s="11">
        <v>3</v>
      </c>
      <c r="I236" s="11">
        <v>3</v>
      </c>
      <c r="J236" s="11"/>
      <c r="K236" s="11"/>
      <c r="L236" s="11"/>
      <c r="M236" s="11"/>
      <c r="N236" s="9">
        <f t="shared" si="24"/>
        <v>4</v>
      </c>
      <c r="O236" s="9">
        <f t="shared" si="25"/>
        <v>4</v>
      </c>
      <c r="P236" s="9">
        <f t="shared" si="26"/>
        <v>4</v>
      </c>
      <c r="Q236" s="9">
        <f t="shared" si="27"/>
        <v>3</v>
      </c>
    </row>
    <row r="237" spans="1:17" x14ac:dyDescent="0.25">
      <c r="A237" s="12" t="s">
        <v>233</v>
      </c>
      <c r="B237" s="11">
        <v>2</v>
      </c>
      <c r="C237" s="11">
        <v>2</v>
      </c>
      <c r="D237" s="11">
        <v>2</v>
      </c>
      <c r="E237" s="11">
        <v>2</v>
      </c>
      <c r="F237" s="11">
        <v>3</v>
      </c>
      <c r="G237" s="11">
        <v>3</v>
      </c>
      <c r="H237" s="11">
        <v>3</v>
      </c>
      <c r="I237" s="11">
        <v>3</v>
      </c>
      <c r="J237" s="11">
        <v>1</v>
      </c>
      <c r="K237" s="11">
        <v>1</v>
      </c>
      <c r="L237" s="11">
        <v>1</v>
      </c>
      <c r="M237" s="11">
        <v>1</v>
      </c>
      <c r="N237" s="9">
        <f t="shared" si="24"/>
        <v>6</v>
      </c>
      <c r="O237" s="9">
        <f t="shared" si="25"/>
        <v>6</v>
      </c>
      <c r="P237" s="9">
        <f t="shared" si="26"/>
        <v>6</v>
      </c>
      <c r="Q237" s="9">
        <f t="shared" si="27"/>
        <v>6</v>
      </c>
    </row>
    <row r="238" spans="1:17" x14ac:dyDescent="0.25">
      <c r="A238" s="12" t="s">
        <v>234</v>
      </c>
      <c r="B238" s="11"/>
      <c r="C238" s="11"/>
      <c r="D238" s="11"/>
      <c r="E238" s="11"/>
      <c r="F238" s="11"/>
      <c r="G238" s="11"/>
      <c r="H238" s="11">
        <v>1</v>
      </c>
      <c r="I238" s="11">
        <v>1</v>
      </c>
      <c r="J238" s="11">
        <v>2</v>
      </c>
      <c r="K238" s="11">
        <v>2</v>
      </c>
      <c r="L238" s="11">
        <v>1</v>
      </c>
      <c r="M238" s="11">
        <v>1</v>
      </c>
      <c r="N238" s="9">
        <f t="shared" si="24"/>
        <v>2</v>
      </c>
      <c r="O238" s="9">
        <f t="shared" si="25"/>
        <v>2</v>
      </c>
      <c r="P238" s="9">
        <f t="shared" si="26"/>
        <v>2</v>
      </c>
      <c r="Q238" s="9">
        <f t="shared" si="27"/>
        <v>2</v>
      </c>
    </row>
    <row r="239" spans="1:17" x14ac:dyDescent="0.25">
      <c r="A239" s="12" t="s">
        <v>235</v>
      </c>
      <c r="B239" s="11">
        <v>1</v>
      </c>
      <c r="C239" s="11"/>
      <c r="D239" s="11"/>
      <c r="E239" s="11"/>
      <c r="F239" s="11">
        <v>1</v>
      </c>
      <c r="G239" s="11">
        <v>1</v>
      </c>
      <c r="H239" s="11">
        <v>2</v>
      </c>
      <c r="I239" s="11">
        <v>2</v>
      </c>
      <c r="J239" s="11">
        <v>1</v>
      </c>
      <c r="K239" s="11">
        <v>1</v>
      </c>
      <c r="L239" s="11"/>
      <c r="M239" s="11"/>
      <c r="N239" s="9">
        <f t="shared" si="24"/>
        <v>3</v>
      </c>
      <c r="O239" s="9">
        <f t="shared" si="25"/>
        <v>2</v>
      </c>
      <c r="P239" s="9">
        <f t="shared" si="26"/>
        <v>2</v>
      </c>
      <c r="Q239" s="9">
        <f t="shared" si="27"/>
        <v>2</v>
      </c>
    </row>
    <row r="240" spans="1:17" x14ac:dyDescent="0.25">
      <c r="A240" s="12" t="s">
        <v>236</v>
      </c>
      <c r="B240" s="11">
        <v>1</v>
      </c>
      <c r="C240" s="11">
        <v>1</v>
      </c>
      <c r="D240" s="11">
        <v>1</v>
      </c>
      <c r="E240" s="11"/>
      <c r="F240" s="11"/>
      <c r="G240" s="11"/>
      <c r="H240" s="11"/>
      <c r="I240" s="11">
        <v>1</v>
      </c>
      <c r="J240" s="11">
        <v>1</v>
      </c>
      <c r="K240" s="11">
        <v>1</v>
      </c>
      <c r="L240" s="11">
        <v>1</v>
      </c>
      <c r="M240" s="11"/>
      <c r="N240" s="9">
        <f t="shared" si="24"/>
        <v>2</v>
      </c>
      <c r="O240" s="9">
        <f t="shared" si="25"/>
        <v>2</v>
      </c>
      <c r="P240" s="9">
        <f t="shared" si="26"/>
        <v>2</v>
      </c>
      <c r="Q240" s="9">
        <f t="shared" si="27"/>
        <v>1</v>
      </c>
    </row>
    <row r="241" spans="1:17" x14ac:dyDescent="0.25">
      <c r="A241" s="12" t="s">
        <v>237</v>
      </c>
      <c r="B241" s="11"/>
      <c r="C241" s="11"/>
      <c r="D241" s="11"/>
      <c r="E241" s="11"/>
      <c r="F241" s="11"/>
      <c r="G241" s="11"/>
      <c r="H241" s="11">
        <v>1</v>
      </c>
      <c r="I241" s="11">
        <v>1</v>
      </c>
      <c r="J241" s="11">
        <v>1</v>
      </c>
      <c r="K241" s="11">
        <v>1</v>
      </c>
      <c r="L241" s="11"/>
      <c r="M241" s="11"/>
      <c r="N241" s="9">
        <f t="shared" si="24"/>
        <v>1</v>
      </c>
      <c r="O241" s="9">
        <f t="shared" si="25"/>
        <v>1</v>
      </c>
      <c r="P241" s="9">
        <f t="shared" si="26"/>
        <v>1</v>
      </c>
      <c r="Q241" s="9">
        <f t="shared" si="27"/>
        <v>1</v>
      </c>
    </row>
    <row r="242" spans="1:17" x14ac:dyDescent="0.25">
      <c r="A242" s="12" t="s">
        <v>238</v>
      </c>
      <c r="B242" s="11"/>
      <c r="C242" s="11"/>
      <c r="D242" s="11"/>
      <c r="E242" s="11"/>
      <c r="F242" s="11">
        <v>1</v>
      </c>
      <c r="G242" s="11">
        <v>1</v>
      </c>
      <c r="H242" s="11">
        <v>1</v>
      </c>
      <c r="I242" s="11">
        <v>1</v>
      </c>
      <c r="J242" s="11">
        <v>2</v>
      </c>
      <c r="K242" s="11">
        <v>2</v>
      </c>
      <c r="L242" s="11">
        <v>2</v>
      </c>
      <c r="M242" s="11">
        <v>2</v>
      </c>
      <c r="N242" s="9">
        <f t="shared" si="24"/>
        <v>3</v>
      </c>
      <c r="O242" s="9">
        <f t="shared" si="25"/>
        <v>3</v>
      </c>
      <c r="P242" s="9">
        <f t="shared" si="26"/>
        <v>3</v>
      </c>
      <c r="Q242" s="9">
        <f t="shared" si="27"/>
        <v>3</v>
      </c>
    </row>
    <row r="243" spans="1:17" x14ac:dyDescent="0.25">
      <c r="A243" s="12" t="s">
        <v>239</v>
      </c>
      <c r="B243" s="11">
        <v>2</v>
      </c>
      <c r="C243" s="11">
        <v>2</v>
      </c>
      <c r="D243" s="11">
        <v>1</v>
      </c>
      <c r="E243" s="11">
        <v>1</v>
      </c>
      <c r="F243" s="11">
        <v>1</v>
      </c>
      <c r="G243" s="11">
        <v>1</v>
      </c>
      <c r="H243" s="11">
        <v>2</v>
      </c>
      <c r="I243" s="11">
        <v>2</v>
      </c>
      <c r="J243" s="11">
        <v>2</v>
      </c>
      <c r="K243" s="11">
        <v>2</v>
      </c>
      <c r="L243" s="11">
        <v>1</v>
      </c>
      <c r="M243" s="11">
        <v>1</v>
      </c>
      <c r="N243" s="9">
        <f t="shared" si="24"/>
        <v>5</v>
      </c>
      <c r="O243" s="9">
        <f t="shared" si="25"/>
        <v>5</v>
      </c>
      <c r="P243" s="9">
        <f t="shared" si="26"/>
        <v>4</v>
      </c>
      <c r="Q243" s="9">
        <f t="shared" si="27"/>
        <v>4</v>
      </c>
    </row>
    <row r="244" spans="1:17" x14ac:dyDescent="0.25">
      <c r="A244" s="12" t="s">
        <v>240</v>
      </c>
      <c r="B244" s="11"/>
      <c r="C244" s="11"/>
      <c r="D244" s="11"/>
      <c r="E244" s="11"/>
      <c r="F244" s="11"/>
      <c r="G244" s="11"/>
      <c r="H244" s="11"/>
      <c r="I244" s="11"/>
      <c r="J244" s="11">
        <v>1</v>
      </c>
      <c r="K244" s="11">
        <v>1</v>
      </c>
      <c r="L244" s="11">
        <v>1</v>
      </c>
      <c r="M244" s="11">
        <v>1</v>
      </c>
      <c r="N244" s="9">
        <f t="shared" si="24"/>
        <v>1</v>
      </c>
      <c r="O244" s="9">
        <f t="shared" si="25"/>
        <v>1</v>
      </c>
      <c r="P244" s="9">
        <f t="shared" si="26"/>
        <v>1</v>
      </c>
      <c r="Q244" s="9">
        <f t="shared" si="27"/>
        <v>1</v>
      </c>
    </row>
    <row r="245" spans="1:17" x14ac:dyDescent="0.25">
      <c r="A245" s="12" t="s">
        <v>241</v>
      </c>
      <c r="B245" s="11">
        <v>1</v>
      </c>
      <c r="C245" s="11">
        <v>1</v>
      </c>
      <c r="D245" s="11">
        <v>1</v>
      </c>
      <c r="E245" s="11">
        <v>1</v>
      </c>
      <c r="F245" s="11"/>
      <c r="G245" s="11"/>
      <c r="H245" s="11"/>
      <c r="I245" s="11">
        <v>1</v>
      </c>
      <c r="J245" s="11">
        <v>10</v>
      </c>
      <c r="K245" s="11">
        <v>9</v>
      </c>
      <c r="L245" s="11">
        <v>8</v>
      </c>
      <c r="M245" s="11">
        <v>7</v>
      </c>
      <c r="N245" s="9">
        <f t="shared" si="24"/>
        <v>11</v>
      </c>
      <c r="O245" s="9">
        <f t="shared" si="25"/>
        <v>10</v>
      </c>
      <c r="P245" s="9">
        <f t="shared" si="26"/>
        <v>9</v>
      </c>
      <c r="Q245" s="9">
        <f t="shared" si="27"/>
        <v>9</v>
      </c>
    </row>
    <row r="246" spans="1:17" x14ac:dyDescent="0.25">
      <c r="A246" s="12" t="s">
        <v>242</v>
      </c>
      <c r="B246" s="11">
        <v>1</v>
      </c>
      <c r="C246" s="11">
        <v>1</v>
      </c>
      <c r="D246" s="11">
        <v>1</v>
      </c>
      <c r="E246" s="11">
        <v>1</v>
      </c>
      <c r="F246" s="11"/>
      <c r="G246" s="11"/>
      <c r="H246" s="11"/>
      <c r="I246" s="11"/>
      <c r="J246" s="11">
        <v>2</v>
      </c>
      <c r="K246" s="11">
        <v>2</v>
      </c>
      <c r="L246" s="11">
        <v>2</v>
      </c>
      <c r="M246" s="11">
        <v>2</v>
      </c>
      <c r="N246" s="9">
        <f t="shared" si="24"/>
        <v>3</v>
      </c>
      <c r="O246" s="9">
        <f t="shared" si="25"/>
        <v>3</v>
      </c>
      <c r="P246" s="9">
        <f t="shared" si="26"/>
        <v>3</v>
      </c>
      <c r="Q246" s="9">
        <f t="shared" si="27"/>
        <v>3</v>
      </c>
    </row>
    <row r="247" spans="1:17" x14ac:dyDescent="0.25">
      <c r="A247" s="12" t="s">
        <v>243</v>
      </c>
      <c r="B247" s="11"/>
      <c r="C247" s="11"/>
      <c r="D247" s="11"/>
      <c r="E247" s="11"/>
      <c r="F247" s="11"/>
      <c r="G247" s="11"/>
      <c r="H247" s="11">
        <v>1</v>
      </c>
      <c r="I247" s="11">
        <v>1</v>
      </c>
      <c r="J247" s="11">
        <v>1</v>
      </c>
      <c r="K247" s="11">
        <v>1</v>
      </c>
      <c r="L247" s="11">
        <v>1</v>
      </c>
      <c r="M247" s="11">
        <v>1</v>
      </c>
      <c r="N247" s="9">
        <f t="shared" si="24"/>
        <v>1</v>
      </c>
      <c r="O247" s="9">
        <f t="shared" si="25"/>
        <v>1</v>
      </c>
      <c r="P247" s="9">
        <f t="shared" si="26"/>
        <v>2</v>
      </c>
      <c r="Q247" s="9">
        <f t="shared" si="27"/>
        <v>2</v>
      </c>
    </row>
    <row r="248" spans="1:17" x14ac:dyDescent="0.25">
      <c r="A248" s="12" t="s">
        <v>244</v>
      </c>
      <c r="B248" s="11">
        <v>1</v>
      </c>
      <c r="C248" s="11">
        <v>1</v>
      </c>
      <c r="D248" s="11">
        <v>1</v>
      </c>
      <c r="E248" s="11">
        <v>1</v>
      </c>
      <c r="F248" s="11"/>
      <c r="G248" s="11"/>
      <c r="H248" s="11"/>
      <c r="I248" s="11"/>
      <c r="J248" s="11">
        <v>1</v>
      </c>
      <c r="K248" s="11">
        <v>1</v>
      </c>
      <c r="L248" s="11">
        <v>1</v>
      </c>
      <c r="M248" s="11">
        <v>1</v>
      </c>
      <c r="N248" s="9">
        <f t="shared" si="24"/>
        <v>2</v>
      </c>
      <c r="O248" s="9">
        <f t="shared" si="25"/>
        <v>2</v>
      </c>
      <c r="P248" s="9">
        <f t="shared" si="26"/>
        <v>2</v>
      </c>
      <c r="Q248" s="9">
        <f t="shared" si="27"/>
        <v>2</v>
      </c>
    </row>
    <row r="249" spans="1:17" x14ac:dyDescent="0.25">
      <c r="A249" s="12" t="s">
        <v>245</v>
      </c>
      <c r="B249" s="11">
        <v>1</v>
      </c>
      <c r="C249" s="11">
        <v>1</v>
      </c>
      <c r="D249" s="11">
        <v>1</v>
      </c>
      <c r="E249" s="11">
        <v>1</v>
      </c>
      <c r="F249" s="11">
        <v>1</v>
      </c>
      <c r="G249" s="11">
        <v>1</v>
      </c>
      <c r="H249" s="11"/>
      <c r="I249" s="11"/>
      <c r="J249" s="11">
        <v>1</v>
      </c>
      <c r="K249" s="11">
        <v>1</v>
      </c>
      <c r="L249" s="11">
        <v>1</v>
      </c>
      <c r="M249" s="11">
        <v>1</v>
      </c>
      <c r="N249" s="9">
        <f t="shared" si="24"/>
        <v>3</v>
      </c>
      <c r="O249" s="9">
        <f t="shared" si="25"/>
        <v>3</v>
      </c>
      <c r="P249" s="9">
        <f t="shared" si="26"/>
        <v>2</v>
      </c>
      <c r="Q249" s="9">
        <f t="shared" si="27"/>
        <v>2</v>
      </c>
    </row>
    <row r="250" spans="1:17" x14ac:dyDescent="0.25">
      <c r="A250" s="12" t="s">
        <v>246</v>
      </c>
      <c r="B250" s="11"/>
      <c r="C250" s="11"/>
      <c r="D250" s="11"/>
      <c r="E250" s="11"/>
      <c r="F250" s="11">
        <v>1</v>
      </c>
      <c r="G250" s="11">
        <v>1</v>
      </c>
      <c r="H250" s="11">
        <v>1</v>
      </c>
      <c r="I250" s="11">
        <v>1</v>
      </c>
      <c r="J250" s="11">
        <v>1</v>
      </c>
      <c r="K250" s="11">
        <v>1</v>
      </c>
      <c r="L250" s="11">
        <v>1</v>
      </c>
      <c r="M250" s="11">
        <v>1</v>
      </c>
      <c r="N250" s="9">
        <f t="shared" si="24"/>
        <v>2</v>
      </c>
      <c r="O250" s="9">
        <f t="shared" si="25"/>
        <v>2</v>
      </c>
      <c r="P250" s="9">
        <f t="shared" si="26"/>
        <v>2</v>
      </c>
      <c r="Q250" s="9">
        <f t="shared" si="27"/>
        <v>2</v>
      </c>
    </row>
    <row r="251" spans="1:17" x14ac:dyDescent="0.25">
      <c r="A251" s="12" t="s">
        <v>247</v>
      </c>
      <c r="B251" s="11">
        <v>1</v>
      </c>
      <c r="C251" s="11">
        <v>1</v>
      </c>
      <c r="D251" s="11">
        <v>1</v>
      </c>
      <c r="E251" s="11"/>
      <c r="F251" s="11"/>
      <c r="G251" s="11"/>
      <c r="H251" s="11"/>
      <c r="I251" s="11"/>
      <c r="J251" s="11"/>
      <c r="K251" s="11"/>
      <c r="L251" s="11"/>
      <c r="M251" s="11"/>
      <c r="N251" s="9">
        <f t="shared" si="24"/>
        <v>1</v>
      </c>
      <c r="O251" s="9">
        <f t="shared" si="25"/>
        <v>1</v>
      </c>
      <c r="P251" s="9">
        <f t="shared" si="26"/>
        <v>1</v>
      </c>
      <c r="Q251" s="9">
        <f t="shared" si="27"/>
        <v>0</v>
      </c>
    </row>
    <row r="252" spans="1:17" x14ac:dyDescent="0.25">
      <c r="A252" s="12" t="s">
        <v>248</v>
      </c>
      <c r="B252" s="11">
        <v>1</v>
      </c>
      <c r="C252" s="11">
        <v>1</v>
      </c>
      <c r="D252" s="11">
        <v>1</v>
      </c>
      <c r="E252" s="11">
        <v>1</v>
      </c>
      <c r="F252" s="11"/>
      <c r="G252" s="11"/>
      <c r="H252" s="11"/>
      <c r="I252" s="11"/>
      <c r="J252" s="11"/>
      <c r="K252" s="11"/>
      <c r="L252" s="11"/>
      <c r="M252" s="11"/>
      <c r="N252" s="9">
        <f t="shared" si="24"/>
        <v>1</v>
      </c>
      <c r="O252" s="9">
        <f t="shared" si="25"/>
        <v>1</v>
      </c>
      <c r="P252" s="9">
        <f t="shared" si="26"/>
        <v>1</v>
      </c>
      <c r="Q252" s="9">
        <f t="shared" si="27"/>
        <v>1</v>
      </c>
    </row>
    <row r="253" spans="1:17" x14ac:dyDescent="0.25">
      <c r="A253" s="12" t="s">
        <v>249</v>
      </c>
      <c r="B253" s="11"/>
      <c r="C253" s="11"/>
      <c r="D253" s="11"/>
      <c r="E253" s="11"/>
      <c r="F253" s="11"/>
      <c r="G253" s="11"/>
      <c r="H253" s="11"/>
      <c r="I253" s="11"/>
      <c r="J253" s="11">
        <v>3</v>
      </c>
      <c r="K253" s="11">
        <v>2</v>
      </c>
      <c r="L253" s="11">
        <v>2</v>
      </c>
      <c r="M253" s="11">
        <v>2</v>
      </c>
      <c r="N253" s="9">
        <f t="shared" si="24"/>
        <v>3</v>
      </c>
      <c r="O253" s="9">
        <f t="shared" si="25"/>
        <v>2</v>
      </c>
      <c r="P253" s="9">
        <f t="shared" si="26"/>
        <v>2</v>
      </c>
      <c r="Q253" s="9">
        <f t="shared" si="27"/>
        <v>2</v>
      </c>
    </row>
    <row r="254" spans="1:17" x14ac:dyDescent="0.25">
      <c r="A254" s="12" t="s">
        <v>250</v>
      </c>
      <c r="B254" s="11"/>
      <c r="C254" s="11"/>
      <c r="D254" s="11"/>
      <c r="E254" s="11"/>
      <c r="F254" s="11"/>
      <c r="G254" s="11"/>
      <c r="H254" s="11"/>
      <c r="I254" s="11"/>
      <c r="J254" s="11">
        <v>1</v>
      </c>
      <c r="K254" s="11">
        <v>1</v>
      </c>
      <c r="L254" s="11">
        <v>1</v>
      </c>
      <c r="M254" s="11">
        <v>1</v>
      </c>
      <c r="N254" s="9">
        <f t="shared" si="24"/>
        <v>1</v>
      </c>
      <c r="O254" s="9">
        <f t="shared" si="25"/>
        <v>1</v>
      </c>
      <c r="P254" s="9">
        <f t="shared" si="26"/>
        <v>1</v>
      </c>
      <c r="Q254" s="9">
        <f t="shared" si="27"/>
        <v>1</v>
      </c>
    </row>
    <row r="255" spans="1:17" x14ac:dyDescent="0.25">
      <c r="A255" s="12" t="s">
        <v>251</v>
      </c>
      <c r="B255" s="11">
        <v>3</v>
      </c>
      <c r="C255" s="11">
        <v>2</v>
      </c>
      <c r="D255" s="11">
        <v>1</v>
      </c>
      <c r="E255" s="11">
        <v>1</v>
      </c>
      <c r="F255" s="11">
        <v>3</v>
      </c>
      <c r="G255" s="11">
        <v>3</v>
      </c>
      <c r="H255" s="11">
        <v>3</v>
      </c>
      <c r="I255" s="11">
        <v>3</v>
      </c>
      <c r="J255" s="11">
        <v>3</v>
      </c>
      <c r="K255" s="11">
        <v>3</v>
      </c>
      <c r="L255" s="11">
        <v>2</v>
      </c>
      <c r="M255" s="11">
        <v>2</v>
      </c>
      <c r="N255" s="9">
        <f t="shared" si="24"/>
        <v>9</v>
      </c>
      <c r="O255" s="9">
        <f t="shared" si="25"/>
        <v>8</v>
      </c>
      <c r="P255" s="9">
        <f t="shared" si="26"/>
        <v>6</v>
      </c>
      <c r="Q255" s="9">
        <f t="shared" si="27"/>
        <v>6</v>
      </c>
    </row>
    <row r="256" spans="1:17" x14ac:dyDescent="0.25">
      <c r="A256" s="12" t="s">
        <v>252</v>
      </c>
      <c r="B256" s="11">
        <v>2</v>
      </c>
      <c r="C256" s="11">
        <v>2</v>
      </c>
      <c r="D256" s="11">
        <v>2</v>
      </c>
      <c r="E256" s="11">
        <v>1</v>
      </c>
      <c r="F256" s="11"/>
      <c r="G256" s="11"/>
      <c r="H256" s="11"/>
      <c r="I256" s="11"/>
      <c r="J256" s="11">
        <v>3</v>
      </c>
      <c r="K256" s="11">
        <v>3</v>
      </c>
      <c r="L256" s="11">
        <v>2</v>
      </c>
      <c r="M256" s="11">
        <v>2</v>
      </c>
      <c r="N256" s="9">
        <f t="shared" si="24"/>
        <v>5</v>
      </c>
      <c r="O256" s="9">
        <f t="shared" si="25"/>
        <v>5</v>
      </c>
      <c r="P256" s="9">
        <f t="shared" si="26"/>
        <v>4</v>
      </c>
      <c r="Q256" s="9">
        <f t="shared" si="27"/>
        <v>3</v>
      </c>
    </row>
    <row r="257" spans="1:17" x14ac:dyDescent="0.25">
      <c r="A257" s="12" t="s">
        <v>253</v>
      </c>
      <c r="B257" s="11">
        <v>1</v>
      </c>
      <c r="C257" s="11">
        <v>1</v>
      </c>
      <c r="D257" s="11">
        <v>1</v>
      </c>
      <c r="E257" s="11">
        <v>1</v>
      </c>
      <c r="F257" s="11">
        <v>1</v>
      </c>
      <c r="G257" s="11">
        <v>1</v>
      </c>
      <c r="H257" s="11">
        <v>1</v>
      </c>
      <c r="I257" s="11">
        <v>1</v>
      </c>
      <c r="J257" s="11">
        <v>3</v>
      </c>
      <c r="K257" s="11">
        <v>3</v>
      </c>
      <c r="L257" s="11">
        <v>3</v>
      </c>
      <c r="M257" s="11">
        <v>3</v>
      </c>
      <c r="N257" s="9">
        <f t="shared" ref="N257:N282" si="28">B257+F257+J257</f>
        <v>5</v>
      </c>
      <c r="O257" s="9">
        <f t="shared" ref="O257:O282" si="29">C257+G257+K257</f>
        <v>5</v>
      </c>
      <c r="P257" s="9">
        <f t="shared" ref="P257:P282" si="30">D257+H257+L257</f>
        <v>5</v>
      </c>
      <c r="Q257" s="9">
        <f t="shared" ref="Q257:Q282" si="31">E257+I257+M257</f>
        <v>5</v>
      </c>
    </row>
    <row r="258" spans="1:17" x14ac:dyDescent="0.25">
      <c r="A258" s="12" t="s">
        <v>254</v>
      </c>
      <c r="B258" s="11">
        <v>2</v>
      </c>
      <c r="C258" s="11">
        <v>2</v>
      </c>
      <c r="D258" s="11">
        <v>2</v>
      </c>
      <c r="E258" s="11">
        <v>2</v>
      </c>
      <c r="F258" s="11">
        <v>1</v>
      </c>
      <c r="G258" s="11">
        <v>1</v>
      </c>
      <c r="H258" s="11">
        <v>2</v>
      </c>
      <c r="I258" s="11">
        <v>2</v>
      </c>
      <c r="J258" s="11">
        <v>5</v>
      </c>
      <c r="K258" s="11">
        <v>4</v>
      </c>
      <c r="L258" s="11">
        <v>3</v>
      </c>
      <c r="M258" s="11">
        <v>3</v>
      </c>
      <c r="N258" s="9">
        <f t="shared" si="28"/>
        <v>8</v>
      </c>
      <c r="O258" s="9">
        <f t="shared" si="29"/>
        <v>7</v>
      </c>
      <c r="P258" s="9">
        <f t="shared" si="30"/>
        <v>7</v>
      </c>
      <c r="Q258" s="9">
        <f t="shared" si="31"/>
        <v>7</v>
      </c>
    </row>
    <row r="259" spans="1:17" x14ac:dyDescent="0.25">
      <c r="A259" s="12" t="s">
        <v>255</v>
      </c>
      <c r="B259" s="11"/>
      <c r="C259" s="11"/>
      <c r="D259" s="11"/>
      <c r="E259" s="11"/>
      <c r="F259" s="11"/>
      <c r="G259" s="11"/>
      <c r="H259" s="11">
        <v>1</v>
      </c>
      <c r="I259" s="11">
        <v>1</v>
      </c>
      <c r="J259" s="11">
        <v>2</v>
      </c>
      <c r="K259" s="11">
        <v>2</v>
      </c>
      <c r="L259" s="11">
        <v>1</v>
      </c>
      <c r="M259" s="11">
        <v>1</v>
      </c>
      <c r="N259" s="9">
        <f t="shared" si="28"/>
        <v>2</v>
      </c>
      <c r="O259" s="9">
        <f t="shared" si="29"/>
        <v>2</v>
      </c>
      <c r="P259" s="9">
        <f t="shared" si="30"/>
        <v>2</v>
      </c>
      <c r="Q259" s="9">
        <f t="shared" si="31"/>
        <v>2</v>
      </c>
    </row>
    <row r="260" spans="1:17" x14ac:dyDescent="0.25">
      <c r="A260" s="12" t="s">
        <v>256</v>
      </c>
      <c r="B260" s="11">
        <v>2</v>
      </c>
      <c r="C260" s="11">
        <v>2</v>
      </c>
      <c r="D260" s="11">
        <v>2</v>
      </c>
      <c r="E260" s="11">
        <v>1</v>
      </c>
      <c r="F260" s="11"/>
      <c r="G260" s="11"/>
      <c r="H260" s="11"/>
      <c r="I260" s="11"/>
      <c r="J260" s="11"/>
      <c r="K260" s="11"/>
      <c r="L260" s="11"/>
      <c r="M260" s="11"/>
      <c r="N260" s="9">
        <f t="shared" si="28"/>
        <v>2</v>
      </c>
      <c r="O260" s="9">
        <f t="shared" si="29"/>
        <v>2</v>
      </c>
      <c r="P260" s="9">
        <f t="shared" si="30"/>
        <v>2</v>
      </c>
      <c r="Q260" s="9">
        <f t="shared" si="31"/>
        <v>1</v>
      </c>
    </row>
    <row r="261" spans="1:17" x14ac:dyDescent="0.25">
      <c r="A261" s="12" t="s">
        <v>257</v>
      </c>
      <c r="B261" s="11">
        <v>2</v>
      </c>
      <c r="C261" s="11">
        <v>1</v>
      </c>
      <c r="D261" s="11">
        <v>1</v>
      </c>
      <c r="E261" s="11">
        <v>1</v>
      </c>
      <c r="F261" s="11"/>
      <c r="G261" s="11"/>
      <c r="H261" s="11">
        <v>1</v>
      </c>
      <c r="I261" s="11">
        <v>1</v>
      </c>
      <c r="J261" s="11">
        <v>4</v>
      </c>
      <c r="K261" s="11">
        <v>4</v>
      </c>
      <c r="L261" s="11">
        <v>2</v>
      </c>
      <c r="M261" s="11">
        <v>2</v>
      </c>
      <c r="N261" s="9">
        <f t="shared" si="28"/>
        <v>6</v>
      </c>
      <c r="O261" s="9">
        <f t="shared" si="29"/>
        <v>5</v>
      </c>
      <c r="P261" s="9">
        <f t="shared" si="30"/>
        <v>4</v>
      </c>
      <c r="Q261" s="9">
        <f t="shared" si="31"/>
        <v>4</v>
      </c>
    </row>
    <row r="262" spans="1:17" x14ac:dyDescent="0.25">
      <c r="A262" s="12" t="s">
        <v>258</v>
      </c>
      <c r="B262" s="11">
        <v>2</v>
      </c>
      <c r="C262" s="11">
        <v>2</v>
      </c>
      <c r="D262" s="11">
        <v>2</v>
      </c>
      <c r="E262" s="11">
        <v>2</v>
      </c>
      <c r="F262" s="11">
        <v>2</v>
      </c>
      <c r="G262" s="11">
        <v>2</v>
      </c>
      <c r="H262" s="11">
        <v>2</v>
      </c>
      <c r="I262" s="11">
        <v>2</v>
      </c>
      <c r="J262" s="11">
        <v>2</v>
      </c>
      <c r="K262" s="11">
        <v>2</v>
      </c>
      <c r="L262" s="11">
        <v>2</v>
      </c>
      <c r="M262" s="11">
        <v>1</v>
      </c>
      <c r="N262" s="9">
        <f t="shared" si="28"/>
        <v>6</v>
      </c>
      <c r="O262" s="9">
        <f t="shared" si="29"/>
        <v>6</v>
      </c>
      <c r="P262" s="9">
        <f t="shared" si="30"/>
        <v>6</v>
      </c>
      <c r="Q262" s="9">
        <f t="shared" si="31"/>
        <v>5</v>
      </c>
    </row>
    <row r="263" spans="1:17" x14ac:dyDescent="0.25">
      <c r="A263" s="12" t="s">
        <v>259</v>
      </c>
      <c r="B263" s="11">
        <v>2</v>
      </c>
      <c r="C263" s="11">
        <v>2</v>
      </c>
      <c r="D263" s="11">
        <v>1</v>
      </c>
      <c r="E263" s="11">
        <v>1</v>
      </c>
      <c r="F263" s="11"/>
      <c r="G263" s="11"/>
      <c r="H263" s="11">
        <v>1</v>
      </c>
      <c r="I263" s="11">
        <v>1</v>
      </c>
      <c r="J263" s="11">
        <v>4</v>
      </c>
      <c r="K263" s="11">
        <v>3</v>
      </c>
      <c r="L263" s="11">
        <v>2</v>
      </c>
      <c r="M263" s="11">
        <v>2</v>
      </c>
      <c r="N263" s="9">
        <f t="shared" si="28"/>
        <v>6</v>
      </c>
      <c r="O263" s="9">
        <f t="shared" si="29"/>
        <v>5</v>
      </c>
      <c r="P263" s="9">
        <f t="shared" si="30"/>
        <v>4</v>
      </c>
      <c r="Q263" s="9">
        <f t="shared" si="31"/>
        <v>4</v>
      </c>
    </row>
    <row r="264" spans="1:17" x14ac:dyDescent="0.25">
      <c r="A264" s="12" t="s">
        <v>260</v>
      </c>
      <c r="B264" s="11"/>
      <c r="C264" s="11"/>
      <c r="D264" s="11"/>
      <c r="E264" s="11"/>
      <c r="F264" s="11">
        <v>1</v>
      </c>
      <c r="G264" s="11">
        <v>1</v>
      </c>
      <c r="H264" s="11">
        <v>1</v>
      </c>
      <c r="I264" s="11">
        <v>1</v>
      </c>
      <c r="J264" s="11">
        <v>1</v>
      </c>
      <c r="K264" s="11">
        <v>1</v>
      </c>
      <c r="L264" s="11">
        <v>1</v>
      </c>
      <c r="M264" s="11"/>
      <c r="N264" s="9">
        <f t="shared" si="28"/>
        <v>2</v>
      </c>
      <c r="O264" s="9">
        <f t="shared" si="29"/>
        <v>2</v>
      </c>
      <c r="P264" s="9">
        <f t="shared" si="30"/>
        <v>2</v>
      </c>
      <c r="Q264" s="9">
        <f t="shared" si="31"/>
        <v>1</v>
      </c>
    </row>
    <row r="265" spans="1:17" x14ac:dyDescent="0.25">
      <c r="A265" s="12" t="s">
        <v>261</v>
      </c>
      <c r="B265" s="11"/>
      <c r="C265" s="11"/>
      <c r="D265" s="11"/>
      <c r="E265" s="11"/>
      <c r="F265" s="11">
        <v>2</v>
      </c>
      <c r="G265" s="11">
        <v>1</v>
      </c>
      <c r="H265" s="11">
        <v>1</v>
      </c>
      <c r="I265" s="11">
        <v>1</v>
      </c>
      <c r="J265" s="11">
        <v>1</v>
      </c>
      <c r="K265" s="11">
        <v>1</v>
      </c>
      <c r="L265" s="11">
        <v>1</v>
      </c>
      <c r="M265" s="11">
        <v>1</v>
      </c>
      <c r="N265" s="9">
        <f t="shared" si="28"/>
        <v>3</v>
      </c>
      <c r="O265" s="9">
        <f t="shared" si="29"/>
        <v>2</v>
      </c>
      <c r="P265" s="9">
        <f t="shared" si="30"/>
        <v>2</v>
      </c>
      <c r="Q265" s="9">
        <f t="shared" si="31"/>
        <v>2</v>
      </c>
    </row>
    <row r="266" spans="1:17" x14ac:dyDescent="0.25">
      <c r="A266" s="12" t="s">
        <v>262</v>
      </c>
      <c r="B266" s="11">
        <v>2</v>
      </c>
      <c r="C266" s="11">
        <v>2</v>
      </c>
      <c r="D266" s="11">
        <v>2</v>
      </c>
      <c r="E266" s="11">
        <v>2</v>
      </c>
      <c r="F266" s="11">
        <v>1</v>
      </c>
      <c r="G266" s="11">
        <v>1</v>
      </c>
      <c r="H266" s="11">
        <v>3</v>
      </c>
      <c r="I266" s="11">
        <v>3</v>
      </c>
      <c r="J266" s="11">
        <v>2</v>
      </c>
      <c r="K266" s="11">
        <v>2</v>
      </c>
      <c r="L266" s="11">
        <v>1</v>
      </c>
      <c r="M266" s="11">
        <v>1</v>
      </c>
      <c r="N266" s="9">
        <f t="shared" si="28"/>
        <v>5</v>
      </c>
      <c r="O266" s="9">
        <f t="shared" si="29"/>
        <v>5</v>
      </c>
      <c r="P266" s="9">
        <f t="shared" si="30"/>
        <v>6</v>
      </c>
      <c r="Q266" s="9">
        <f t="shared" si="31"/>
        <v>6</v>
      </c>
    </row>
    <row r="267" spans="1:17" x14ac:dyDescent="0.25">
      <c r="A267" s="12" t="s">
        <v>263</v>
      </c>
      <c r="B267" s="11">
        <v>2</v>
      </c>
      <c r="C267" s="11">
        <v>1</v>
      </c>
      <c r="D267" s="11">
        <v>1</v>
      </c>
      <c r="E267" s="11">
        <v>1</v>
      </c>
      <c r="F267" s="11">
        <v>1</v>
      </c>
      <c r="G267" s="11">
        <v>1</v>
      </c>
      <c r="H267" s="11">
        <v>1</v>
      </c>
      <c r="I267" s="11">
        <v>1</v>
      </c>
      <c r="J267" s="11">
        <v>5</v>
      </c>
      <c r="K267" s="11">
        <v>5</v>
      </c>
      <c r="L267" s="11">
        <v>4</v>
      </c>
      <c r="M267" s="11">
        <v>4</v>
      </c>
      <c r="N267" s="9">
        <f t="shared" si="28"/>
        <v>8</v>
      </c>
      <c r="O267" s="9">
        <f t="shared" si="29"/>
        <v>7</v>
      </c>
      <c r="P267" s="9">
        <f t="shared" si="30"/>
        <v>6</v>
      </c>
      <c r="Q267" s="9">
        <f t="shared" si="31"/>
        <v>6</v>
      </c>
    </row>
    <row r="268" spans="1:17" x14ac:dyDescent="0.25">
      <c r="A268" s="12" t="s">
        <v>264</v>
      </c>
      <c r="B268" s="11"/>
      <c r="C268" s="11"/>
      <c r="D268" s="11"/>
      <c r="E268" s="11"/>
      <c r="F268" s="11"/>
      <c r="G268" s="11"/>
      <c r="H268" s="11"/>
      <c r="I268" s="11"/>
      <c r="J268" s="11"/>
      <c r="K268" s="11"/>
      <c r="L268" s="11"/>
      <c r="M268" s="11">
        <v>1</v>
      </c>
      <c r="N268" s="9">
        <f t="shared" si="28"/>
        <v>0</v>
      </c>
      <c r="O268" s="9">
        <f t="shared" si="29"/>
        <v>0</v>
      </c>
      <c r="P268" s="9">
        <f t="shared" si="30"/>
        <v>0</v>
      </c>
      <c r="Q268" s="9">
        <f t="shared" si="31"/>
        <v>1</v>
      </c>
    </row>
    <row r="269" spans="1:17" x14ac:dyDescent="0.25">
      <c r="A269" s="12" t="s">
        <v>265</v>
      </c>
      <c r="B269" s="11">
        <v>3</v>
      </c>
      <c r="C269" s="11">
        <v>3</v>
      </c>
      <c r="D269" s="11">
        <v>2</v>
      </c>
      <c r="E269" s="11">
        <v>2</v>
      </c>
      <c r="F269" s="11"/>
      <c r="G269" s="11"/>
      <c r="H269" s="11">
        <v>1</v>
      </c>
      <c r="I269" s="11">
        <v>1</v>
      </c>
      <c r="J269" s="11">
        <v>3</v>
      </c>
      <c r="K269" s="11">
        <v>3</v>
      </c>
      <c r="L269" s="11">
        <v>2</v>
      </c>
      <c r="M269" s="11">
        <v>2</v>
      </c>
      <c r="N269" s="9">
        <f t="shared" si="28"/>
        <v>6</v>
      </c>
      <c r="O269" s="9">
        <f t="shared" si="29"/>
        <v>6</v>
      </c>
      <c r="P269" s="9">
        <f t="shared" si="30"/>
        <v>5</v>
      </c>
      <c r="Q269" s="9">
        <f t="shared" si="31"/>
        <v>5</v>
      </c>
    </row>
    <row r="270" spans="1:17" x14ac:dyDescent="0.25">
      <c r="A270" s="12" t="s">
        <v>266</v>
      </c>
      <c r="B270" s="11"/>
      <c r="C270" s="11"/>
      <c r="D270" s="11"/>
      <c r="E270" s="11"/>
      <c r="F270" s="11"/>
      <c r="G270" s="11"/>
      <c r="H270" s="11">
        <v>1</v>
      </c>
      <c r="I270" s="11">
        <v>1</v>
      </c>
      <c r="J270" s="11">
        <v>1</v>
      </c>
      <c r="K270" s="11">
        <v>1</v>
      </c>
      <c r="L270" s="11"/>
      <c r="M270" s="11"/>
      <c r="N270" s="9">
        <f t="shared" si="28"/>
        <v>1</v>
      </c>
      <c r="O270" s="9">
        <f t="shared" si="29"/>
        <v>1</v>
      </c>
      <c r="P270" s="9">
        <f t="shared" si="30"/>
        <v>1</v>
      </c>
      <c r="Q270" s="9">
        <f t="shared" si="31"/>
        <v>1</v>
      </c>
    </row>
    <row r="271" spans="1:17" x14ac:dyDescent="0.25">
      <c r="A271" s="12" t="s">
        <v>267</v>
      </c>
      <c r="B271" s="11">
        <v>1</v>
      </c>
      <c r="C271" s="11">
        <v>1</v>
      </c>
      <c r="D271" s="11">
        <v>1</v>
      </c>
      <c r="E271" s="11">
        <v>1</v>
      </c>
      <c r="F271" s="11">
        <v>1</v>
      </c>
      <c r="G271" s="11">
        <v>1</v>
      </c>
      <c r="H271" s="11">
        <v>1</v>
      </c>
      <c r="I271" s="11">
        <v>1</v>
      </c>
      <c r="J271" s="11">
        <v>2</v>
      </c>
      <c r="K271" s="11">
        <v>2</v>
      </c>
      <c r="L271" s="11">
        <v>2</v>
      </c>
      <c r="M271" s="11">
        <v>2</v>
      </c>
      <c r="N271" s="9">
        <f t="shared" si="28"/>
        <v>4</v>
      </c>
      <c r="O271" s="9">
        <f t="shared" si="29"/>
        <v>4</v>
      </c>
      <c r="P271" s="9">
        <f t="shared" si="30"/>
        <v>4</v>
      </c>
      <c r="Q271" s="9">
        <f t="shared" si="31"/>
        <v>4</v>
      </c>
    </row>
    <row r="272" spans="1:17" x14ac:dyDescent="0.25">
      <c r="A272" s="12" t="s">
        <v>268</v>
      </c>
      <c r="B272" s="11">
        <v>2</v>
      </c>
      <c r="C272" s="11">
        <v>2</v>
      </c>
      <c r="D272" s="11">
        <v>2</v>
      </c>
      <c r="E272" s="11">
        <v>2</v>
      </c>
      <c r="F272" s="11"/>
      <c r="G272" s="11"/>
      <c r="H272" s="11">
        <v>1</v>
      </c>
      <c r="I272" s="11">
        <v>1</v>
      </c>
      <c r="J272" s="11">
        <v>2</v>
      </c>
      <c r="K272" s="11">
        <v>2</v>
      </c>
      <c r="L272" s="11">
        <v>1</v>
      </c>
      <c r="M272" s="11">
        <v>1</v>
      </c>
      <c r="N272" s="9">
        <f t="shared" si="28"/>
        <v>4</v>
      </c>
      <c r="O272" s="9">
        <f t="shared" si="29"/>
        <v>4</v>
      </c>
      <c r="P272" s="9">
        <f t="shared" si="30"/>
        <v>4</v>
      </c>
      <c r="Q272" s="9">
        <f t="shared" si="31"/>
        <v>4</v>
      </c>
    </row>
    <row r="273" spans="1:17" x14ac:dyDescent="0.25">
      <c r="A273" s="12" t="s">
        <v>269</v>
      </c>
      <c r="B273" s="11"/>
      <c r="C273" s="11"/>
      <c r="D273" s="11"/>
      <c r="E273" s="11"/>
      <c r="F273" s="11">
        <v>1</v>
      </c>
      <c r="G273" s="11">
        <v>1</v>
      </c>
      <c r="H273" s="11">
        <v>1</v>
      </c>
      <c r="I273" s="11">
        <v>1</v>
      </c>
      <c r="J273" s="11">
        <v>1</v>
      </c>
      <c r="K273" s="11">
        <v>1</v>
      </c>
      <c r="L273" s="11">
        <v>1</v>
      </c>
      <c r="M273" s="11">
        <v>1</v>
      </c>
      <c r="N273" s="9">
        <f t="shared" si="28"/>
        <v>2</v>
      </c>
      <c r="O273" s="9">
        <f t="shared" si="29"/>
        <v>2</v>
      </c>
      <c r="P273" s="9">
        <f t="shared" si="30"/>
        <v>2</v>
      </c>
      <c r="Q273" s="9">
        <f t="shared" si="31"/>
        <v>2</v>
      </c>
    </row>
    <row r="274" spans="1:17" x14ac:dyDescent="0.25">
      <c r="A274" s="12" t="s">
        <v>270</v>
      </c>
      <c r="B274" s="11">
        <v>2</v>
      </c>
      <c r="C274" s="11">
        <v>2</v>
      </c>
      <c r="D274" s="11">
        <v>2</v>
      </c>
      <c r="E274" s="11">
        <v>2</v>
      </c>
      <c r="F274" s="11">
        <v>2</v>
      </c>
      <c r="G274" s="11">
        <v>2</v>
      </c>
      <c r="H274" s="11">
        <v>3</v>
      </c>
      <c r="I274" s="11">
        <v>3</v>
      </c>
      <c r="J274" s="11">
        <v>4</v>
      </c>
      <c r="K274" s="11">
        <v>4</v>
      </c>
      <c r="L274" s="11">
        <v>3</v>
      </c>
      <c r="M274" s="11">
        <v>3</v>
      </c>
      <c r="N274" s="9">
        <f t="shared" si="28"/>
        <v>8</v>
      </c>
      <c r="O274" s="9">
        <f t="shared" si="29"/>
        <v>8</v>
      </c>
      <c r="P274" s="9">
        <f t="shared" si="30"/>
        <v>8</v>
      </c>
      <c r="Q274" s="9">
        <f t="shared" si="31"/>
        <v>8</v>
      </c>
    </row>
    <row r="275" spans="1:17" x14ac:dyDescent="0.25">
      <c r="A275" s="12" t="s">
        <v>271</v>
      </c>
      <c r="B275" s="11">
        <v>1</v>
      </c>
      <c r="C275" s="11">
        <v>1</v>
      </c>
      <c r="D275" s="11">
        <v>1</v>
      </c>
      <c r="E275" s="11">
        <v>1</v>
      </c>
      <c r="F275" s="11">
        <v>1</v>
      </c>
      <c r="G275" s="11"/>
      <c r="H275" s="11"/>
      <c r="I275" s="11">
        <v>1</v>
      </c>
      <c r="J275" s="11">
        <v>2</v>
      </c>
      <c r="K275" s="11">
        <v>2</v>
      </c>
      <c r="L275" s="11">
        <v>2</v>
      </c>
      <c r="M275" s="11">
        <v>1</v>
      </c>
      <c r="N275" s="9">
        <f t="shared" si="28"/>
        <v>4</v>
      </c>
      <c r="O275" s="9">
        <f t="shared" si="29"/>
        <v>3</v>
      </c>
      <c r="P275" s="9">
        <f t="shared" si="30"/>
        <v>3</v>
      </c>
      <c r="Q275" s="9">
        <f t="shared" si="31"/>
        <v>3</v>
      </c>
    </row>
    <row r="276" spans="1:17" x14ac:dyDescent="0.25">
      <c r="A276" s="12" t="s">
        <v>272</v>
      </c>
      <c r="B276" s="11">
        <v>1</v>
      </c>
      <c r="C276" s="11">
        <v>1</v>
      </c>
      <c r="D276" s="11">
        <v>1</v>
      </c>
      <c r="E276" s="11">
        <v>1</v>
      </c>
      <c r="F276" s="11"/>
      <c r="G276" s="11"/>
      <c r="H276" s="11">
        <v>1</v>
      </c>
      <c r="I276" s="11">
        <v>1</v>
      </c>
      <c r="J276" s="11">
        <v>3</v>
      </c>
      <c r="K276" s="11">
        <v>3</v>
      </c>
      <c r="L276" s="11">
        <v>3</v>
      </c>
      <c r="M276" s="11">
        <v>3</v>
      </c>
      <c r="N276" s="9">
        <f t="shared" si="28"/>
        <v>4</v>
      </c>
      <c r="O276" s="9">
        <f t="shared" si="29"/>
        <v>4</v>
      </c>
      <c r="P276" s="9">
        <f t="shared" si="30"/>
        <v>5</v>
      </c>
      <c r="Q276" s="9">
        <f t="shared" si="31"/>
        <v>5</v>
      </c>
    </row>
    <row r="277" spans="1:17" x14ac:dyDescent="0.25">
      <c r="A277" s="12" t="s">
        <v>273</v>
      </c>
      <c r="B277" s="11">
        <v>2</v>
      </c>
      <c r="C277" s="11">
        <v>2</v>
      </c>
      <c r="D277" s="11">
        <v>2</v>
      </c>
      <c r="E277" s="11">
        <v>2</v>
      </c>
      <c r="F277" s="11">
        <v>5</v>
      </c>
      <c r="G277" s="11">
        <v>5</v>
      </c>
      <c r="H277" s="11">
        <v>4</v>
      </c>
      <c r="I277" s="11">
        <v>4</v>
      </c>
      <c r="J277" s="11">
        <v>3</v>
      </c>
      <c r="K277" s="11">
        <v>3</v>
      </c>
      <c r="L277" s="11">
        <v>3</v>
      </c>
      <c r="M277" s="11">
        <v>3</v>
      </c>
      <c r="N277" s="9">
        <f t="shared" si="28"/>
        <v>10</v>
      </c>
      <c r="O277" s="9">
        <f t="shared" si="29"/>
        <v>10</v>
      </c>
      <c r="P277" s="9">
        <f t="shared" si="30"/>
        <v>9</v>
      </c>
      <c r="Q277" s="9">
        <f t="shared" si="31"/>
        <v>9</v>
      </c>
    </row>
    <row r="278" spans="1:17" x14ac:dyDescent="0.25">
      <c r="A278" s="12" t="s">
        <v>274</v>
      </c>
      <c r="B278" s="11">
        <v>2</v>
      </c>
      <c r="C278" s="11">
        <v>1</v>
      </c>
      <c r="D278" s="11">
        <v>1</v>
      </c>
      <c r="E278" s="11">
        <v>1</v>
      </c>
      <c r="F278" s="11">
        <v>2</v>
      </c>
      <c r="G278" s="11">
        <v>2</v>
      </c>
      <c r="H278" s="11">
        <v>2</v>
      </c>
      <c r="I278" s="11">
        <v>2</v>
      </c>
      <c r="J278" s="11">
        <v>4</v>
      </c>
      <c r="K278" s="11">
        <v>4</v>
      </c>
      <c r="L278" s="11">
        <v>4</v>
      </c>
      <c r="M278" s="11">
        <v>4</v>
      </c>
      <c r="N278" s="9">
        <f t="shared" si="28"/>
        <v>8</v>
      </c>
      <c r="O278" s="9">
        <f t="shared" si="29"/>
        <v>7</v>
      </c>
      <c r="P278" s="9">
        <f t="shared" si="30"/>
        <v>7</v>
      </c>
      <c r="Q278" s="9">
        <f t="shared" si="31"/>
        <v>7</v>
      </c>
    </row>
    <row r="279" spans="1:17" x14ac:dyDescent="0.25">
      <c r="A279" s="12" t="s">
        <v>275</v>
      </c>
      <c r="B279" s="11">
        <v>1</v>
      </c>
      <c r="C279" s="11">
        <v>1</v>
      </c>
      <c r="D279" s="11">
        <v>1</v>
      </c>
      <c r="E279" s="11">
        <v>1</v>
      </c>
      <c r="F279" s="11">
        <v>3</v>
      </c>
      <c r="G279" s="11">
        <v>2</v>
      </c>
      <c r="H279" s="11">
        <v>2</v>
      </c>
      <c r="I279" s="11">
        <v>3</v>
      </c>
      <c r="J279" s="11">
        <v>2</v>
      </c>
      <c r="K279" s="11">
        <v>2</v>
      </c>
      <c r="L279" s="11">
        <v>2</v>
      </c>
      <c r="M279" s="11">
        <v>1</v>
      </c>
      <c r="N279" s="9">
        <f t="shared" si="28"/>
        <v>6</v>
      </c>
      <c r="O279" s="9">
        <f t="shared" si="29"/>
        <v>5</v>
      </c>
      <c r="P279" s="9">
        <f t="shared" si="30"/>
        <v>5</v>
      </c>
      <c r="Q279" s="9">
        <f t="shared" si="31"/>
        <v>5</v>
      </c>
    </row>
    <row r="280" spans="1:17" x14ac:dyDescent="0.25">
      <c r="A280" s="12" t="s">
        <v>276</v>
      </c>
      <c r="B280" s="11">
        <v>2</v>
      </c>
      <c r="C280" s="11">
        <v>2</v>
      </c>
      <c r="D280" s="11">
        <v>2</v>
      </c>
      <c r="E280" s="11">
        <v>2</v>
      </c>
      <c r="F280" s="11">
        <v>1</v>
      </c>
      <c r="G280" s="11">
        <v>1</v>
      </c>
      <c r="H280" s="11">
        <v>1</v>
      </c>
      <c r="I280" s="11"/>
      <c r="J280" s="11">
        <v>4</v>
      </c>
      <c r="K280" s="11">
        <v>4</v>
      </c>
      <c r="L280" s="11">
        <v>4</v>
      </c>
      <c r="M280" s="11">
        <v>4</v>
      </c>
      <c r="N280" s="9">
        <f t="shared" si="28"/>
        <v>7</v>
      </c>
      <c r="O280" s="9">
        <f t="shared" si="29"/>
        <v>7</v>
      </c>
      <c r="P280" s="9">
        <f t="shared" si="30"/>
        <v>7</v>
      </c>
      <c r="Q280" s="9">
        <f t="shared" si="31"/>
        <v>6</v>
      </c>
    </row>
    <row r="281" spans="1:17" x14ac:dyDescent="0.25">
      <c r="A281" s="12" t="s">
        <v>277</v>
      </c>
      <c r="B281" s="11">
        <v>1</v>
      </c>
      <c r="C281" s="11">
        <v>1</v>
      </c>
      <c r="D281" s="11">
        <v>1</v>
      </c>
      <c r="E281" s="11">
        <v>1</v>
      </c>
      <c r="F281" s="11"/>
      <c r="G281" s="11"/>
      <c r="H281" s="11">
        <v>2</v>
      </c>
      <c r="I281" s="11">
        <v>2</v>
      </c>
      <c r="J281" s="11">
        <v>3</v>
      </c>
      <c r="K281" s="11">
        <v>3</v>
      </c>
      <c r="L281" s="11">
        <v>1</v>
      </c>
      <c r="M281" s="11">
        <v>1</v>
      </c>
      <c r="N281" s="9">
        <f t="shared" si="28"/>
        <v>4</v>
      </c>
      <c r="O281" s="9">
        <f t="shared" si="29"/>
        <v>4</v>
      </c>
      <c r="P281" s="9">
        <f t="shared" si="30"/>
        <v>4</v>
      </c>
      <c r="Q281" s="9">
        <f t="shared" si="31"/>
        <v>4</v>
      </c>
    </row>
    <row r="282" spans="1:17" x14ac:dyDescent="0.25">
      <c r="A282" s="8" t="s">
        <v>100</v>
      </c>
      <c r="B282" s="9">
        <v>105</v>
      </c>
      <c r="C282" s="9">
        <v>92</v>
      </c>
      <c r="D282" s="9">
        <v>85</v>
      </c>
      <c r="E282" s="9">
        <v>82</v>
      </c>
      <c r="F282" s="9">
        <v>119</v>
      </c>
      <c r="G282" s="9">
        <v>105</v>
      </c>
      <c r="H282" s="9">
        <v>150</v>
      </c>
      <c r="I282" s="9">
        <v>150</v>
      </c>
      <c r="J282" s="9">
        <v>190</v>
      </c>
      <c r="K282" s="9">
        <v>182</v>
      </c>
      <c r="L282" s="9">
        <v>131</v>
      </c>
      <c r="M282" s="9">
        <v>122</v>
      </c>
      <c r="N282" s="9">
        <f t="shared" si="28"/>
        <v>414</v>
      </c>
      <c r="O282" s="9">
        <f t="shared" si="29"/>
        <v>379</v>
      </c>
      <c r="P282" s="9">
        <f t="shared" si="30"/>
        <v>366</v>
      </c>
      <c r="Q282" s="9">
        <f t="shared" si="31"/>
        <v>354</v>
      </c>
    </row>
    <row r="283" spans="1:17" x14ac:dyDescent="0.25">
      <c r="A283" s="14"/>
      <c r="B283" s="15"/>
      <c r="C283" s="15"/>
      <c r="D283" s="15"/>
      <c r="E283" s="15"/>
      <c r="F283" s="15"/>
      <c r="G283" s="15"/>
      <c r="H283" s="15"/>
      <c r="I283" s="15"/>
      <c r="J283" s="15"/>
      <c r="K283" s="15"/>
      <c r="L283" s="15"/>
      <c r="M283" s="15"/>
      <c r="N283" s="15"/>
      <c r="O283" s="15"/>
      <c r="P283" s="15"/>
      <c r="Q283" s="15"/>
    </row>
    <row r="284" spans="1:17" x14ac:dyDescent="0.25">
      <c r="A284" s="184" t="s">
        <v>278</v>
      </c>
      <c r="B284" s="184"/>
      <c r="C284" s="184"/>
      <c r="D284" s="184"/>
      <c r="E284" s="184"/>
      <c r="F284" s="184"/>
      <c r="G284" s="184"/>
      <c r="H284" s="184"/>
      <c r="I284" s="184"/>
      <c r="J284" s="184"/>
      <c r="K284" s="184"/>
      <c r="L284" s="184"/>
      <c r="M284" s="184"/>
      <c r="N284" s="184"/>
      <c r="O284" s="184"/>
      <c r="P284" s="184"/>
      <c r="Q284" s="184"/>
    </row>
    <row r="285" spans="1:17" x14ac:dyDescent="0.25">
      <c r="A285" s="8"/>
      <c r="B285" s="183" t="s">
        <v>28</v>
      </c>
      <c r="C285" s="183"/>
      <c r="D285" s="183"/>
      <c r="E285" s="183"/>
      <c r="F285" s="183" t="s">
        <v>29</v>
      </c>
      <c r="G285" s="183"/>
      <c r="H285" s="183"/>
      <c r="I285" s="183"/>
      <c r="J285" s="183" t="s">
        <v>30</v>
      </c>
      <c r="K285" s="183"/>
      <c r="L285" s="183"/>
      <c r="M285" s="183"/>
      <c r="N285" s="183" t="s">
        <v>31</v>
      </c>
      <c r="O285" s="183"/>
      <c r="P285" s="183"/>
      <c r="Q285" s="183"/>
    </row>
    <row r="286" spans="1:17" x14ac:dyDescent="0.25">
      <c r="A286" s="8" t="s">
        <v>32</v>
      </c>
      <c r="B286" s="11">
        <v>2013</v>
      </c>
      <c r="C286" s="11">
        <v>2014</v>
      </c>
      <c r="D286" s="11">
        <v>2015</v>
      </c>
      <c r="E286" s="11">
        <v>2016</v>
      </c>
      <c r="F286" s="11">
        <v>2013</v>
      </c>
      <c r="G286" s="11">
        <v>2014</v>
      </c>
      <c r="H286" s="11">
        <v>2015</v>
      </c>
      <c r="I286" s="11">
        <v>2016</v>
      </c>
      <c r="J286" s="11">
        <v>2013</v>
      </c>
      <c r="K286" s="11">
        <v>2014</v>
      </c>
      <c r="L286" s="11">
        <v>2015</v>
      </c>
      <c r="M286" s="11">
        <v>2016</v>
      </c>
      <c r="N286" s="11">
        <v>2013</v>
      </c>
      <c r="O286" s="11">
        <v>2014</v>
      </c>
      <c r="P286" s="11">
        <v>2015</v>
      </c>
      <c r="Q286" s="11">
        <v>2016</v>
      </c>
    </row>
    <row r="287" spans="1:17" x14ac:dyDescent="0.25">
      <c r="A287" s="12" t="s">
        <v>279</v>
      </c>
      <c r="B287" s="11">
        <v>11</v>
      </c>
      <c r="C287" s="11">
        <v>11</v>
      </c>
      <c r="D287" s="11">
        <v>11</v>
      </c>
      <c r="E287" s="11">
        <v>10</v>
      </c>
      <c r="F287" s="11">
        <v>4</v>
      </c>
      <c r="G287" s="11">
        <v>3</v>
      </c>
      <c r="H287" s="11">
        <v>5</v>
      </c>
      <c r="I287" s="11">
        <v>5</v>
      </c>
      <c r="J287" s="11">
        <v>14</v>
      </c>
      <c r="K287" s="11">
        <v>13</v>
      </c>
      <c r="L287" s="11">
        <v>10</v>
      </c>
      <c r="M287" s="11">
        <v>10</v>
      </c>
      <c r="N287" s="9">
        <f t="shared" ref="N287:N333" si="32">B287+F287+J287</f>
        <v>29</v>
      </c>
      <c r="O287" s="9">
        <f t="shared" ref="O287:O333" si="33">C287+G287+K287</f>
        <v>27</v>
      </c>
      <c r="P287" s="9">
        <f t="shared" ref="P287:P333" si="34">D287+H287+L287</f>
        <v>26</v>
      </c>
      <c r="Q287" s="9">
        <f t="shared" ref="Q287:Q333" si="35">E287+I287+M287</f>
        <v>25</v>
      </c>
    </row>
    <row r="288" spans="1:17" x14ac:dyDescent="0.25">
      <c r="A288" s="12" t="s">
        <v>280</v>
      </c>
      <c r="B288" s="11">
        <v>3</v>
      </c>
      <c r="C288" s="11">
        <v>3</v>
      </c>
      <c r="D288" s="11">
        <v>3</v>
      </c>
      <c r="E288" s="11">
        <v>3</v>
      </c>
      <c r="F288" s="11">
        <v>2</v>
      </c>
      <c r="G288" s="11">
        <v>2</v>
      </c>
      <c r="H288" s="11">
        <v>3</v>
      </c>
      <c r="I288" s="11">
        <v>3</v>
      </c>
      <c r="J288" s="11">
        <v>2</v>
      </c>
      <c r="K288" s="11">
        <v>2</v>
      </c>
      <c r="L288" s="11">
        <v>1</v>
      </c>
      <c r="M288" s="11">
        <v>1</v>
      </c>
      <c r="N288" s="9">
        <f t="shared" si="32"/>
        <v>7</v>
      </c>
      <c r="O288" s="9">
        <f t="shared" si="33"/>
        <v>7</v>
      </c>
      <c r="P288" s="9">
        <f t="shared" si="34"/>
        <v>7</v>
      </c>
      <c r="Q288" s="9">
        <f t="shared" si="35"/>
        <v>7</v>
      </c>
    </row>
    <row r="289" spans="1:17" x14ac:dyDescent="0.25">
      <c r="A289" s="12" t="s">
        <v>281</v>
      </c>
      <c r="B289" s="11">
        <v>3</v>
      </c>
      <c r="C289" s="11">
        <v>3</v>
      </c>
      <c r="D289" s="11">
        <v>3</v>
      </c>
      <c r="E289" s="11">
        <v>3</v>
      </c>
      <c r="F289" s="11">
        <v>2</v>
      </c>
      <c r="G289" s="11">
        <v>2</v>
      </c>
      <c r="H289" s="11">
        <v>3</v>
      </c>
      <c r="I289" s="11">
        <v>3</v>
      </c>
      <c r="J289" s="11">
        <v>2</v>
      </c>
      <c r="K289" s="11">
        <v>2</v>
      </c>
      <c r="L289" s="11">
        <v>1</v>
      </c>
      <c r="M289" s="11">
        <v>1</v>
      </c>
      <c r="N289" s="9">
        <f t="shared" si="32"/>
        <v>7</v>
      </c>
      <c r="O289" s="9">
        <f t="shared" si="33"/>
        <v>7</v>
      </c>
      <c r="P289" s="9">
        <f t="shared" si="34"/>
        <v>7</v>
      </c>
      <c r="Q289" s="9">
        <f t="shared" si="35"/>
        <v>7</v>
      </c>
    </row>
    <row r="290" spans="1:17" x14ac:dyDescent="0.25">
      <c r="A290" s="12" t="s">
        <v>282</v>
      </c>
      <c r="B290" s="11"/>
      <c r="C290" s="11"/>
      <c r="D290" s="11"/>
      <c r="E290" s="11"/>
      <c r="F290" s="11"/>
      <c r="G290" s="11"/>
      <c r="H290" s="11"/>
      <c r="I290" s="11"/>
      <c r="J290" s="11">
        <v>2</v>
      </c>
      <c r="K290" s="11">
        <v>2</v>
      </c>
      <c r="L290" s="11">
        <v>2</v>
      </c>
      <c r="M290" s="11">
        <v>2</v>
      </c>
      <c r="N290" s="9">
        <f t="shared" si="32"/>
        <v>2</v>
      </c>
      <c r="O290" s="9">
        <f t="shared" si="33"/>
        <v>2</v>
      </c>
      <c r="P290" s="9">
        <f t="shared" si="34"/>
        <v>2</v>
      </c>
      <c r="Q290" s="9">
        <f t="shared" si="35"/>
        <v>2</v>
      </c>
    </row>
    <row r="291" spans="1:17" x14ac:dyDescent="0.25">
      <c r="A291" s="12" t="s">
        <v>283</v>
      </c>
      <c r="B291" s="11">
        <v>3</v>
      </c>
      <c r="C291" s="11">
        <v>3</v>
      </c>
      <c r="D291" s="11">
        <v>3</v>
      </c>
      <c r="E291" s="11">
        <v>3</v>
      </c>
      <c r="F291" s="11">
        <v>2</v>
      </c>
      <c r="G291" s="11">
        <v>2</v>
      </c>
      <c r="H291" s="11">
        <v>3</v>
      </c>
      <c r="I291" s="11">
        <v>3</v>
      </c>
      <c r="J291" s="11">
        <v>3</v>
      </c>
      <c r="K291" s="11">
        <v>3</v>
      </c>
      <c r="L291" s="11">
        <v>2</v>
      </c>
      <c r="M291" s="11">
        <v>2</v>
      </c>
      <c r="N291" s="9">
        <f t="shared" si="32"/>
        <v>8</v>
      </c>
      <c r="O291" s="9">
        <f t="shared" si="33"/>
        <v>8</v>
      </c>
      <c r="P291" s="9">
        <f t="shared" si="34"/>
        <v>8</v>
      </c>
      <c r="Q291" s="9">
        <f t="shared" si="35"/>
        <v>8</v>
      </c>
    </row>
    <row r="292" spans="1:17" x14ac:dyDescent="0.25">
      <c r="A292" s="12" t="s">
        <v>284</v>
      </c>
      <c r="B292" s="11">
        <v>4</v>
      </c>
      <c r="C292" s="11">
        <v>4</v>
      </c>
      <c r="D292" s="11">
        <v>4</v>
      </c>
      <c r="E292" s="11">
        <v>4</v>
      </c>
      <c r="F292" s="11">
        <v>1</v>
      </c>
      <c r="G292" s="11">
        <v>1</v>
      </c>
      <c r="H292" s="11">
        <v>2</v>
      </c>
      <c r="I292" s="11">
        <v>2</v>
      </c>
      <c r="J292" s="11">
        <v>5</v>
      </c>
      <c r="K292" s="11">
        <v>5</v>
      </c>
      <c r="L292" s="11">
        <v>4</v>
      </c>
      <c r="M292" s="11">
        <v>4</v>
      </c>
      <c r="N292" s="9">
        <f t="shared" si="32"/>
        <v>10</v>
      </c>
      <c r="O292" s="9">
        <f t="shared" si="33"/>
        <v>10</v>
      </c>
      <c r="P292" s="9">
        <f t="shared" si="34"/>
        <v>10</v>
      </c>
      <c r="Q292" s="9">
        <f t="shared" si="35"/>
        <v>10</v>
      </c>
    </row>
    <row r="293" spans="1:17" x14ac:dyDescent="0.25">
      <c r="A293" s="12" t="s">
        <v>285</v>
      </c>
      <c r="B293" s="11">
        <v>2</v>
      </c>
      <c r="C293" s="11">
        <v>2</v>
      </c>
      <c r="D293" s="11">
        <v>2</v>
      </c>
      <c r="E293" s="11">
        <v>2</v>
      </c>
      <c r="F293" s="11">
        <v>4</v>
      </c>
      <c r="G293" s="11">
        <v>4</v>
      </c>
      <c r="H293" s="11">
        <v>4</v>
      </c>
      <c r="I293" s="11">
        <v>2</v>
      </c>
      <c r="J293" s="11">
        <v>3</v>
      </c>
      <c r="K293" s="11">
        <v>3</v>
      </c>
      <c r="L293" s="11">
        <v>3</v>
      </c>
      <c r="M293" s="11">
        <v>3</v>
      </c>
      <c r="N293" s="9">
        <f t="shared" si="32"/>
        <v>9</v>
      </c>
      <c r="O293" s="9">
        <f t="shared" si="33"/>
        <v>9</v>
      </c>
      <c r="P293" s="9">
        <f t="shared" si="34"/>
        <v>9</v>
      </c>
      <c r="Q293" s="9">
        <f t="shared" si="35"/>
        <v>7</v>
      </c>
    </row>
    <row r="294" spans="1:17" x14ac:dyDescent="0.25">
      <c r="A294" s="12" t="s">
        <v>286</v>
      </c>
      <c r="B294" s="11">
        <v>2</v>
      </c>
      <c r="C294" s="11">
        <v>2</v>
      </c>
      <c r="D294" s="11">
        <v>2</v>
      </c>
      <c r="E294" s="11">
        <v>3</v>
      </c>
      <c r="F294" s="11">
        <v>5</v>
      </c>
      <c r="G294" s="11">
        <v>5</v>
      </c>
      <c r="H294" s="11">
        <v>5</v>
      </c>
      <c r="I294" s="11">
        <v>4</v>
      </c>
      <c r="J294" s="11">
        <v>5</v>
      </c>
      <c r="K294" s="11">
        <v>5</v>
      </c>
      <c r="L294" s="11">
        <v>4</v>
      </c>
      <c r="M294" s="11">
        <v>4</v>
      </c>
      <c r="N294" s="9">
        <f t="shared" si="32"/>
        <v>12</v>
      </c>
      <c r="O294" s="9">
        <f t="shared" si="33"/>
        <v>12</v>
      </c>
      <c r="P294" s="9">
        <f t="shared" si="34"/>
        <v>11</v>
      </c>
      <c r="Q294" s="9">
        <f t="shared" si="35"/>
        <v>11</v>
      </c>
    </row>
    <row r="295" spans="1:17" x14ac:dyDescent="0.25">
      <c r="A295" s="12" t="s">
        <v>287</v>
      </c>
      <c r="B295" s="11"/>
      <c r="C295" s="11"/>
      <c r="D295" s="11"/>
      <c r="E295" s="11"/>
      <c r="F295" s="11">
        <v>1</v>
      </c>
      <c r="G295" s="11">
        <v>1</v>
      </c>
      <c r="H295" s="11">
        <v>2</v>
      </c>
      <c r="I295" s="11">
        <v>2</v>
      </c>
      <c r="J295" s="11">
        <v>3</v>
      </c>
      <c r="K295" s="11">
        <v>3</v>
      </c>
      <c r="L295" s="11">
        <v>2</v>
      </c>
      <c r="M295" s="11">
        <v>2</v>
      </c>
      <c r="N295" s="9">
        <f t="shared" si="32"/>
        <v>4</v>
      </c>
      <c r="O295" s="9">
        <f t="shared" si="33"/>
        <v>4</v>
      </c>
      <c r="P295" s="9">
        <f t="shared" si="34"/>
        <v>4</v>
      </c>
      <c r="Q295" s="9">
        <f t="shared" si="35"/>
        <v>4</v>
      </c>
    </row>
    <row r="296" spans="1:17" x14ac:dyDescent="0.25">
      <c r="A296" s="12" t="s">
        <v>288</v>
      </c>
      <c r="B296" s="11">
        <v>2</v>
      </c>
      <c r="C296" s="11">
        <v>2</v>
      </c>
      <c r="D296" s="11">
        <v>2</v>
      </c>
      <c r="E296" s="11">
        <v>1</v>
      </c>
      <c r="F296" s="11">
        <v>2</v>
      </c>
      <c r="G296" s="11">
        <v>2</v>
      </c>
      <c r="H296" s="11">
        <v>2</v>
      </c>
      <c r="I296" s="11">
        <v>4</v>
      </c>
      <c r="J296" s="11">
        <v>7</v>
      </c>
      <c r="K296" s="11">
        <v>7</v>
      </c>
      <c r="L296" s="11">
        <v>7</v>
      </c>
      <c r="M296" s="11">
        <v>4</v>
      </c>
      <c r="N296" s="9">
        <f t="shared" si="32"/>
        <v>11</v>
      </c>
      <c r="O296" s="9">
        <f t="shared" si="33"/>
        <v>11</v>
      </c>
      <c r="P296" s="9">
        <f t="shared" si="34"/>
        <v>11</v>
      </c>
      <c r="Q296" s="9">
        <f t="shared" si="35"/>
        <v>9</v>
      </c>
    </row>
    <row r="297" spans="1:17" x14ac:dyDescent="0.25">
      <c r="A297" s="12" t="s">
        <v>289</v>
      </c>
      <c r="B297" s="11">
        <v>1</v>
      </c>
      <c r="C297" s="11">
        <v>1</v>
      </c>
      <c r="D297" s="11">
        <v>1</v>
      </c>
      <c r="E297" s="11">
        <v>2</v>
      </c>
      <c r="F297" s="11">
        <v>1</v>
      </c>
      <c r="G297" s="11">
        <v>1</v>
      </c>
      <c r="H297" s="11">
        <v>1</v>
      </c>
      <c r="I297" s="11"/>
      <c r="J297" s="11">
        <v>1</v>
      </c>
      <c r="K297" s="11">
        <v>1</v>
      </c>
      <c r="L297" s="11">
        <v>1</v>
      </c>
      <c r="M297" s="11">
        <v>1</v>
      </c>
      <c r="N297" s="9">
        <f t="shared" si="32"/>
        <v>3</v>
      </c>
      <c r="O297" s="9">
        <f t="shared" si="33"/>
        <v>3</v>
      </c>
      <c r="P297" s="9">
        <f t="shared" si="34"/>
        <v>3</v>
      </c>
      <c r="Q297" s="9">
        <f t="shared" si="35"/>
        <v>3</v>
      </c>
    </row>
    <row r="298" spans="1:17" x14ac:dyDescent="0.25">
      <c r="A298" s="12" t="s">
        <v>290</v>
      </c>
      <c r="B298" s="11"/>
      <c r="C298" s="11"/>
      <c r="D298" s="11"/>
      <c r="E298" s="11"/>
      <c r="F298" s="11"/>
      <c r="G298" s="11"/>
      <c r="H298" s="11"/>
      <c r="I298" s="11"/>
      <c r="J298" s="11">
        <v>1</v>
      </c>
      <c r="K298" s="11">
        <v>1</v>
      </c>
      <c r="L298" s="11">
        <v>1</v>
      </c>
      <c r="M298" s="11">
        <v>1</v>
      </c>
      <c r="N298" s="9">
        <f t="shared" si="32"/>
        <v>1</v>
      </c>
      <c r="O298" s="9">
        <f t="shared" si="33"/>
        <v>1</v>
      </c>
      <c r="P298" s="9">
        <f t="shared" si="34"/>
        <v>1</v>
      </c>
      <c r="Q298" s="9">
        <f t="shared" si="35"/>
        <v>1</v>
      </c>
    </row>
    <row r="299" spans="1:17" x14ac:dyDescent="0.25">
      <c r="A299" s="12" t="s">
        <v>291</v>
      </c>
      <c r="B299" s="11"/>
      <c r="C299" s="11"/>
      <c r="D299" s="11"/>
      <c r="E299" s="11"/>
      <c r="F299" s="11">
        <v>1</v>
      </c>
      <c r="G299" s="11">
        <v>1</v>
      </c>
      <c r="H299" s="11">
        <v>1</v>
      </c>
      <c r="I299" s="11">
        <v>1</v>
      </c>
      <c r="J299" s="11">
        <v>2</v>
      </c>
      <c r="K299" s="11">
        <v>2</v>
      </c>
      <c r="L299" s="11">
        <v>2</v>
      </c>
      <c r="M299" s="11">
        <v>2</v>
      </c>
      <c r="N299" s="9">
        <f t="shared" si="32"/>
        <v>3</v>
      </c>
      <c r="O299" s="9">
        <f t="shared" si="33"/>
        <v>3</v>
      </c>
      <c r="P299" s="9">
        <f t="shared" si="34"/>
        <v>3</v>
      </c>
      <c r="Q299" s="9">
        <f t="shared" si="35"/>
        <v>3</v>
      </c>
    </row>
    <row r="300" spans="1:17" x14ac:dyDescent="0.25">
      <c r="A300" s="12" t="s">
        <v>292</v>
      </c>
      <c r="B300" s="11">
        <v>2</v>
      </c>
      <c r="C300" s="11">
        <v>2</v>
      </c>
      <c r="D300" s="11">
        <v>2</v>
      </c>
      <c r="E300" s="11">
        <v>2</v>
      </c>
      <c r="F300" s="11">
        <v>2</v>
      </c>
      <c r="G300" s="11">
        <v>2</v>
      </c>
      <c r="H300" s="11">
        <v>3</v>
      </c>
      <c r="I300" s="11">
        <v>3</v>
      </c>
      <c r="J300" s="11">
        <v>4</v>
      </c>
      <c r="K300" s="11">
        <v>3</v>
      </c>
      <c r="L300" s="11">
        <v>2</v>
      </c>
      <c r="M300" s="11">
        <v>2</v>
      </c>
      <c r="N300" s="9">
        <f t="shared" si="32"/>
        <v>8</v>
      </c>
      <c r="O300" s="9">
        <f t="shared" si="33"/>
        <v>7</v>
      </c>
      <c r="P300" s="9">
        <f t="shared" si="34"/>
        <v>7</v>
      </c>
      <c r="Q300" s="9">
        <f t="shared" si="35"/>
        <v>7</v>
      </c>
    </row>
    <row r="301" spans="1:17" x14ac:dyDescent="0.25">
      <c r="A301" s="12" t="s">
        <v>293</v>
      </c>
      <c r="B301" s="11">
        <v>7</v>
      </c>
      <c r="C301" s="11">
        <v>7</v>
      </c>
      <c r="D301" s="11">
        <v>7</v>
      </c>
      <c r="E301" s="11">
        <v>7</v>
      </c>
      <c r="F301" s="11">
        <v>1</v>
      </c>
      <c r="G301" s="11">
        <v>1</v>
      </c>
      <c r="H301" s="11">
        <v>1</v>
      </c>
      <c r="I301" s="11">
        <v>1</v>
      </c>
      <c r="J301" s="11">
        <v>6</v>
      </c>
      <c r="K301" s="11">
        <v>6</v>
      </c>
      <c r="L301" s="11">
        <v>4</v>
      </c>
      <c r="M301" s="11">
        <v>4</v>
      </c>
      <c r="N301" s="9">
        <f t="shared" si="32"/>
        <v>14</v>
      </c>
      <c r="O301" s="9">
        <f t="shared" si="33"/>
        <v>14</v>
      </c>
      <c r="P301" s="9">
        <f t="shared" si="34"/>
        <v>12</v>
      </c>
      <c r="Q301" s="9">
        <f t="shared" si="35"/>
        <v>12</v>
      </c>
    </row>
    <row r="302" spans="1:17" x14ac:dyDescent="0.25">
      <c r="A302" s="12" t="s">
        <v>294</v>
      </c>
      <c r="B302" s="11">
        <v>5</v>
      </c>
      <c r="C302" s="11">
        <v>5</v>
      </c>
      <c r="D302" s="11">
        <v>3</v>
      </c>
      <c r="E302" s="11">
        <v>3</v>
      </c>
      <c r="F302" s="11"/>
      <c r="G302" s="11"/>
      <c r="H302" s="11">
        <v>1</v>
      </c>
      <c r="I302" s="11">
        <v>1</v>
      </c>
      <c r="J302" s="11">
        <v>4</v>
      </c>
      <c r="K302" s="11">
        <v>4</v>
      </c>
      <c r="L302" s="11">
        <v>3</v>
      </c>
      <c r="M302" s="11">
        <v>3</v>
      </c>
      <c r="N302" s="9">
        <f t="shared" si="32"/>
        <v>9</v>
      </c>
      <c r="O302" s="9">
        <f t="shared" si="33"/>
        <v>9</v>
      </c>
      <c r="P302" s="9">
        <f t="shared" si="34"/>
        <v>7</v>
      </c>
      <c r="Q302" s="9">
        <f t="shared" si="35"/>
        <v>7</v>
      </c>
    </row>
    <row r="303" spans="1:17" x14ac:dyDescent="0.25">
      <c r="A303" s="12" t="s">
        <v>295</v>
      </c>
      <c r="B303" s="11">
        <v>1</v>
      </c>
      <c r="C303" s="11">
        <v>1</v>
      </c>
      <c r="D303" s="11">
        <v>1</v>
      </c>
      <c r="E303" s="11">
        <v>1</v>
      </c>
      <c r="F303" s="11">
        <v>1</v>
      </c>
      <c r="G303" s="11">
        <v>1</v>
      </c>
      <c r="H303" s="11">
        <v>1</v>
      </c>
      <c r="I303" s="11">
        <v>2</v>
      </c>
      <c r="J303" s="11">
        <v>1</v>
      </c>
      <c r="K303" s="11">
        <v>1</v>
      </c>
      <c r="L303" s="11">
        <v>1</v>
      </c>
      <c r="M303" s="11"/>
      <c r="N303" s="9">
        <f t="shared" si="32"/>
        <v>3</v>
      </c>
      <c r="O303" s="9">
        <f t="shared" si="33"/>
        <v>3</v>
      </c>
      <c r="P303" s="9">
        <f t="shared" si="34"/>
        <v>3</v>
      </c>
      <c r="Q303" s="9">
        <f t="shared" si="35"/>
        <v>3</v>
      </c>
    </row>
    <row r="304" spans="1:17" x14ac:dyDescent="0.25">
      <c r="A304" s="12" t="s">
        <v>296</v>
      </c>
      <c r="B304" s="11">
        <v>4</v>
      </c>
      <c r="C304" s="11">
        <v>3</v>
      </c>
      <c r="D304" s="11">
        <v>3</v>
      </c>
      <c r="E304" s="11">
        <v>4</v>
      </c>
      <c r="F304" s="11">
        <v>2</v>
      </c>
      <c r="G304" s="11">
        <v>2</v>
      </c>
      <c r="H304" s="11">
        <v>2</v>
      </c>
      <c r="I304" s="11">
        <v>1</v>
      </c>
      <c r="J304" s="11">
        <v>3</v>
      </c>
      <c r="K304" s="11">
        <v>3</v>
      </c>
      <c r="L304" s="11">
        <v>2</v>
      </c>
      <c r="M304" s="11">
        <v>2</v>
      </c>
      <c r="N304" s="9">
        <f t="shared" si="32"/>
        <v>9</v>
      </c>
      <c r="O304" s="9">
        <f t="shared" si="33"/>
        <v>8</v>
      </c>
      <c r="P304" s="9">
        <f t="shared" si="34"/>
        <v>7</v>
      </c>
      <c r="Q304" s="9">
        <f t="shared" si="35"/>
        <v>7</v>
      </c>
    </row>
    <row r="305" spans="1:17" x14ac:dyDescent="0.25">
      <c r="A305" s="12" t="s">
        <v>297</v>
      </c>
      <c r="B305" s="11"/>
      <c r="C305" s="11"/>
      <c r="D305" s="11"/>
      <c r="E305" s="11"/>
      <c r="F305" s="11"/>
      <c r="G305" s="11"/>
      <c r="H305" s="11"/>
      <c r="I305" s="11">
        <v>1</v>
      </c>
      <c r="J305" s="11"/>
      <c r="K305" s="11"/>
      <c r="L305" s="11"/>
      <c r="M305" s="11"/>
      <c r="N305" s="9">
        <f t="shared" si="32"/>
        <v>0</v>
      </c>
      <c r="O305" s="9">
        <f t="shared" si="33"/>
        <v>0</v>
      </c>
      <c r="P305" s="9">
        <f t="shared" si="34"/>
        <v>0</v>
      </c>
      <c r="Q305" s="9">
        <f t="shared" si="35"/>
        <v>1</v>
      </c>
    </row>
    <row r="306" spans="1:17" x14ac:dyDescent="0.25">
      <c r="A306" s="12" t="s">
        <v>298</v>
      </c>
      <c r="B306" s="11">
        <v>2</v>
      </c>
      <c r="C306" s="11">
        <v>2</v>
      </c>
      <c r="D306" s="11">
        <v>2</v>
      </c>
      <c r="E306" s="11">
        <v>3</v>
      </c>
      <c r="F306" s="11">
        <v>3</v>
      </c>
      <c r="G306" s="11">
        <v>3</v>
      </c>
      <c r="H306" s="11">
        <v>4</v>
      </c>
      <c r="I306" s="11">
        <v>3</v>
      </c>
      <c r="J306" s="11">
        <v>4</v>
      </c>
      <c r="K306" s="11">
        <v>4</v>
      </c>
      <c r="L306" s="11">
        <v>3</v>
      </c>
      <c r="M306" s="11">
        <v>3</v>
      </c>
      <c r="N306" s="9">
        <f t="shared" si="32"/>
        <v>9</v>
      </c>
      <c r="O306" s="9">
        <f t="shared" si="33"/>
        <v>9</v>
      </c>
      <c r="P306" s="9">
        <f t="shared" si="34"/>
        <v>9</v>
      </c>
      <c r="Q306" s="9">
        <f t="shared" si="35"/>
        <v>9</v>
      </c>
    </row>
    <row r="307" spans="1:17" x14ac:dyDescent="0.25">
      <c r="A307" s="12" t="s">
        <v>299</v>
      </c>
      <c r="B307" s="11">
        <v>1</v>
      </c>
      <c r="C307" s="11">
        <v>1</v>
      </c>
      <c r="D307" s="11">
        <v>1</v>
      </c>
      <c r="E307" s="11">
        <v>1</v>
      </c>
      <c r="F307" s="11"/>
      <c r="G307" s="11"/>
      <c r="H307" s="11">
        <v>1</v>
      </c>
      <c r="I307" s="11">
        <v>2</v>
      </c>
      <c r="J307" s="11">
        <v>3</v>
      </c>
      <c r="K307" s="11">
        <v>2</v>
      </c>
      <c r="L307" s="11">
        <v>1</v>
      </c>
      <c r="M307" s="11"/>
      <c r="N307" s="9">
        <f t="shared" si="32"/>
        <v>4</v>
      </c>
      <c r="O307" s="9">
        <f t="shared" si="33"/>
        <v>3</v>
      </c>
      <c r="P307" s="9">
        <f t="shared" si="34"/>
        <v>3</v>
      </c>
      <c r="Q307" s="9">
        <f t="shared" si="35"/>
        <v>3</v>
      </c>
    </row>
    <row r="308" spans="1:17" x14ac:dyDescent="0.25">
      <c r="A308" s="12" t="s">
        <v>300</v>
      </c>
      <c r="B308" s="11">
        <v>1</v>
      </c>
      <c r="C308" s="11">
        <v>1</v>
      </c>
      <c r="D308" s="11">
        <v>1</v>
      </c>
      <c r="E308" s="11">
        <v>1</v>
      </c>
      <c r="F308" s="11"/>
      <c r="G308" s="11"/>
      <c r="H308" s="11">
        <v>1</v>
      </c>
      <c r="I308" s="11">
        <v>1</v>
      </c>
      <c r="J308" s="11">
        <v>2</v>
      </c>
      <c r="K308" s="11">
        <v>2</v>
      </c>
      <c r="L308" s="11">
        <v>1</v>
      </c>
      <c r="M308" s="11">
        <v>1</v>
      </c>
      <c r="N308" s="9">
        <f t="shared" si="32"/>
        <v>3</v>
      </c>
      <c r="O308" s="9">
        <f t="shared" si="33"/>
        <v>3</v>
      </c>
      <c r="P308" s="9">
        <f t="shared" si="34"/>
        <v>3</v>
      </c>
      <c r="Q308" s="9">
        <f t="shared" si="35"/>
        <v>3</v>
      </c>
    </row>
    <row r="309" spans="1:17" x14ac:dyDescent="0.25">
      <c r="A309" s="12" t="s">
        <v>301</v>
      </c>
      <c r="B309" s="11">
        <v>2</v>
      </c>
      <c r="C309" s="11">
        <v>2</v>
      </c>
      <c r="D309" s="11">
        <v>2</v>
      </c>
      <c r="E309" s="11">
        <v>1</v>
      </c>
      <c r="F309" s="11">
        <v>1</v>
      </c>
      <c r="G309" s="11">
        <v>1</v>
      </c>
      <c r="H309" s="11">
        <v>1</v>
      </c>
      <c r="I309" s="11">
        <v>1</v>
      </c>
      <c r="J309" s="11">
        <v>1</v>
      </c>
      <c r="K309" s="11">
        <v>1</v>
      </c>
      <c r="L309" s="11">
        <v>1</v>
      </c>
      <c r="M309" s="11">
        <v>1</v>
      </c>
      <c r="N309" s="9">
        <f t="shared" si="32"/>
        <v>4</v>
      </c>
      <c r="O309" s="9">
        <f t="shared" si="33"/>
        <v>4</v>
      </c>
      <c r="P309" s="9">
        <f t="shared" si="34"/>
        <v>4</v>
      </c>
      <c r="Q309" s="9">
        <f t="shared" si="35"/>
        <v>3</v>
      </c>
    </row>
    <row r="310" spans="1:17" x14ac:dyDescent="0.25">
      <c r="A310" s="12" t="s">
        <v>302</v>
      </c>
      <c r="B310" s="11"/>
      <c r="C310" s="11"/>
      <c r="D310" s="11"/>
      <c r="E310" s="11"/>
      <c r="F310" s="11"/>
      <c r="G310" s="11">
        <v>1</v>
      </c>
      <c r="H310" s="11">
        <v>1</v>
      </c>
      <c r="I310" s="11">
        <v>1</v>
      </c>
      <c r="J310" s="11">
        <v>1</v>
      </c>
      <c r="K310" s="11">
        <v>1</v>
      </c>
      <c r="L310" s="11">
        <v>1</v>
      </c>
      <c r="M310" s="11">
        <v>1</v>
      </c>
      <c r="N310" s="9">
        <f t="shared" si="32"/>
        <v>1</v>
      </c>
      <c r="O310" s="9">
        <f t="shared" si="33"/>
        <v>2</v>
      </c>
      <c r="P310" s="9">
        <f t="shared" si="34"/>
        <v>2</v>
      </c>
      <c r="Q310" s="9">
        <f t="shared" si="35"/>
        <v>2</v>
      </c>
    </row>
    <row r="311" spans="1:17" x14ac:dyDescent="0.25">
      <c r="A311" s="12" t="s">
        <v>303</v>
      </c>
      <c r="B311" s="11">
        <v>1</v>
      </c>
      <c r="C311" s="11">
        <v>1</v>
      </c>
      <c r="D311" s="11">
        <v>1</v>
      </c>
      <c r="E311" s="11">
        <v>1</v>
      </c>
      <c r="F311" s="11">
        <v>3</v>
      </c>
      <c r="G311" s="11">
        <v>3</v>
      </c>
      <c r="H311" s="11">
        <v>4</v>
      </c>
      <c r="I311" s="11">
        <v>4</v>
      </c>
      <c r="J311" s="11">
        <v>2</v>
      </c>
      <c r="K311" s="11">
        <v>2</v>
      </c>
      <c r="L311" s="11">
        <v>1</v>
      </c>
      <c r="M311" s="11">
        <v>1</v>
      </c>
      <c r="N311" s="9">
        <f t="shared" si="32"/>
        <v>6</v>
      </c>
      <c r="O311" s="9">
        <f t="shared" si="33"/>
        <v>6</v>
      </c>
      <c r="P311" s="9">
        <f t="shared" si="34"/>
        <v>6</v>
      </c>
      <c r="Q311" s="9">
        <f t="shared" si="35"/>
        <v>6</v>
      </c>
    </row>
    <row r="312" spans="1:17" x14ac:dyDescent="0.25">
      <c r="A312" s="12" t="s">
        <v>304</v>
      </c>
      <c r="B312" s="11">
        <v>5</v>
      </c>
      <c r="C312" s="11">
        <v>5</v>
      </c>
      <c r="D312" s="11">
        <v>4</v>
      </c>
      <c r="E312" s="11">
        <v>4</v>
      </c>
      <c r="F312" s="11">
        <v>2</v>
      </c>
      <c r="G312" s="11">
        <v>2</v>
      </c>
      <c r="H312" s="11">
        <v>3</v>
      </c>
      <c r="I312" s="11">
        <v>4</v>
      </c>
      <c r="J312" s="11">
        <v>5</v>
      </c>
      <c r="K312" s="11">
        <v>5</v>
      </c>
      <c r="L312" s="11">
        <v>4</v>
      </c>
      <c r="M312" s="11">
        <v>3</v>
      </c>
      <c r="N312" s="9">
        <f t="shared" si="32"/>
        <v>12</v>
      </c>
      <c r="O312" s="9">
        <f t="shared" si="33"/>
        <v>12</v>
      </c>
      <c r="P312" s="9">
        <f t="shared" si="34"/>
        <v>11</v>
      </c>
      <c r="Q312" s="9">
        <f t="shared" si="35"/>
        <v>11</v>
      </c>
    </row>
    <row r="313" spans="1:17" x14ac:dyDescent="0.25">
      <c r="A313" s="12" t="s">
        <v>305</v>
      </c>
      <c r="B313" s="11"/>
      <c r="C313" s="11"/>
      <c r="D313" s="11"/>
      <c r="E313" s="11">
        <v>1</v>
      </c>
      <c r="F313" s="11">
        <v>3</v>
      </c>
      <c r="G313" s="11">
        <v>3</v>
      </c>
      <c r="H313" s="11">
        <v>4</v>
      </c>
      <c r="I313" s="11">
        <v>3</v>
      </c>
      <c r="J313" s="11">
        <v>4</v>
      </c>
      <c r="K313" s="11">
        <v>3</v>
      </c>
      <c r="L313" s="11">
        <v>2</v>
      </c>
      <c r="M313" s="11">
        <v>2</v>
      </c>
      <c r="N313" s="9">
        <f t="shared" si="32"/>
        <v>7</v>
      </c>
      <c r="O313" s="9">
        <f t="shared" si="33"/>
        <v>6</v>
      </c>
      <c r="P313" s="9">
        <f t="shared" si="34"/>
        <v>6</v>
      </c>
      <c r="Q313" s="9">
        <f t="shared" si="35"/>
        <v>6</v>
      </c>
    </row>
    <row r="314" spans="1:17" x14ac:dyDescent="0.25">
      <c r="A314" s="12" t="s">
        <v>306</v>
      </c>
      <c r="B314" s="11"/>
      <c r="C314" s="11"/>
      <c r="D314" s="11"/>
      <c r="E314" s="11"/>
      <c r="F314" s="11">
        <v>2</v>
      </c>
      <c r="G314" s="11">
        <v>2</v>
      </c>
      <c r="H314" s="11">
        <v>1</v>
      </c>
      <c r="I314" s="11">
        <v>1</v>
      </c>
      <c r="J314" s="11"/>
      <c r="K314" s="11"/>
      <c r="L314" s="11"/>
      <c r="M314" s="11"/>
      <c r="N314" s="9">
        <f t="shared" si="32"/>
        <v>2</v>
      </c>
      <c r="O314" s="9">
        <f t="shared" si="33"/>
        <v>2</v>
      </c>
      <c r="P314" s="9">
        <f t="shared" si="34"/>
        <v>1</v>
      </c>
      <c r="Q314" s="9">
        <f t="shared" si="35"/>
        <v>1</v>
      </c>
    </row>
    <row r="315" spans="1:17" x14ac:dyDescent="0.25">
      <c r="A315" s="12" t="s">
        <v>307</v>
      </c>
      <c r="B315" s="11"/>
      <c r="C315" s="11"/>
      <c r="D315" s="11"/>
      <c r="E315" s="11"/>
      <c r="F315" s="11"/>
      <c r="G315" s="11"/>
      <c r="H315" s="11">
        <v>1</v>
      </c>
      <c r="I315" s="11">
        <v>1</v>
      </c>
      <c r="J315" s="11">
        <v>1</v>
      </c>
      <c r="K315" s="11">
        <v>1</v>
      </c>
      <c r="L315" s="11"/>
      <c r="M315" s="11"/>
      <c r="N315" s="9">
        <f t="shared" si="32"/>
        <v>1</v>
      </c>
      <c r="O315" s="9">
        <f t="shared" si="33"/>
        <v>1</v>
      </c>
      <c r="P315" s="9">
        <f t="shared" si="34"/>
        <v>1</v>
      </c>
      <c r="Q315" s="9">
        <f t="shared" si="35"/>
        <v>1</v>
      </c>
    </row>
    <row r="316" spans="1:17" x14ac:dyDescent="0.25">
      <c r="A316" s="12" t="s">
        <v>308</v>
      </c>
      <c r="B316" s="11"/>
      <c r="C316" s="11"/>
      <c r="D316" s="11"/>
      <c r="E316" s="11"/>
      <c r="F316" s="11">
        <v>1</v>
      </c>
      <c r="G316" s="11">
        <v>1</v>
      </c>
      <c r="H316" s="11">
        <v>1</v>
      </c>
      <c r="I316" s="11">
        <v>1</v>
      </c>
      <c r="J316" s="11"/>
      <c r="K316" s="11"/>
      <c r="L316" s="11"/>
      <c r="M316" s="11"/>
      <c r="N316" s="9">
        <f t="shared" si="32"/>
        <v>1</v>
      </c>
      <c r="O316" s="9">
        <f t="shared" si="33"/>
        <v>1</v>
      </c>
      <c r="P316" s="9">
        <f t="shared" si="34"/>
        <v>1</v>
      </c>
      <c r="Q316" s="9">
        <f t="shared" si="35"/>
        <v>1</v>
      </c>
    </row>
    <row r="317" spans="1:17" x14ac:dyDescent="0.25">
      <c r="A317" s="12" t="s">
        <v>309</v>
      </c>
      <c r="B317" s="11">
        <v>3</v>
      </c>
      <c r="C317" s="11">
        <v>3</v>
      </c>
      <c r="D317" s="11">
        <v>3</v>
      </c>
      <c r="E317" s="11">
        <v>3</v>
      </c>
      <c r="F317" s="11">
        <v>3</v>
      </c>
      <c r="G317" s="11">
        <v>3</v>
      </c>
      <c r="H317" s="11">
        <v>3</v>
      </c>
      <c r="I317" s="11">
        <v>4</v>
      </c>
      <c r="J317" s="11">
        <v>8</v>
      </c>
      <c r="K317" s="11">
        <v>7</v>
      </c>
      <c r="L317" s="11">
        <v>6</v>
      </c>
      <c r="M317" s="11">
        <v>5</v>
      </c>
      <c r="N317" s="9">
        <f t="shared" si="32"/>
        <v>14</v>
      </c>
      <c r="O317" s="9">
        <f t="shared" si="33"/>
        <v>13</v>
      </c>
      <c r="P317" s="9">
        <f t="shared" si="34"/>
        <v>12</v>
      </c>
      <c r="Q317" s="9">
        <f t="shared" si="35"/>
        <v>12</v>
      </c>
    </row>
    <row r="318" spans="1:17" x14ac:dyDescent="0.25">
      <c r="A318" s="12" t="s">
        <v>310</v>
      </c>
      <c r="B318" s="11">
        <v>2</v>
      </c>
      <c r="C318" s="11">
        <v>2</v>
      </c>
      <c r="D318" s="11">
        <v>2</v>
      </c>
      <c r="E318" s="11">
        <v>1</v>
      </c>
      <c r="F318" s="11"/>
      <c r="G318" s="11"/>
      <c r="H318" s="11">
        <v>1</v>
      </c>
      <c r="I318" s="11">
        <v>1</v>
      </c>
      <c r="J318" s="11">
        <v>2</v>
      </c>
      <c r="K318" s="11">
        <v>2</v>
      </c>
      <c r="L318" s="11">
        <v>1</v>
      </c>
      <c r="M318" s="11">
        <v>1</v>
      </c>
      <c r="N318" s="9">
        <f t="shared" si="32"/>
        <v>4</v>
      </c>
      <c r="O318" s="9">
        <f t="shared" si="33"/>
        <v>4</v>
      </c>
      <c r="P318" s="9">
        <f t="shared" si="34"/>
        <v>4</v>
      </c>
      <c r="Q318" s="9">
        <f t="shared" si="35"/>
        <v>3</v>
      </c>
    </row>
    <row r="319" spans="1:17" x14ac:dyDescent="0.25">
      <c r="A319" s="12" t="s">
        <v>311</v>
      </c>
      <c r="B319" s="11">
        <v>4</v>
      </c>
      <c r="C319" s="11">
        <v>3</v>
      </c>
      <c r="D319" s="11">
        <v>3</v>
      </c>
      <c r="E319" s="11">
        <v>3</v>
      </c>
      <c r="F319" s="11"/>
      <c r="G319" s="11"/>
      <c r="H319" s="11">
        <v>2</v>
      </c>
      <c r="I319" s="11">
        <v>2</v>
      </c>
      <c r="J319" s="11">
        <v>5</v>
      </c>
      <c r="K319" s="11">
        <v>5</v>
      </c>
      <c r="L319" s="11">
        <v>3</v>
      </c>
      <c r="M319" s="11">
        <v>3</v>
      </c>
      <c r="N319" s="9">
        <f t="shared" si="32"/>
        <v>9</v>
      </c>
      <c r="O319" s="9">
        <f t="shared" si="33"/>
        <v>8</v>
      </c>
      <c r="P319" s="9">
        <f t="shared" si="34"/>
        <v>8</v>
      </c>
      <c r="Q319" s="9">
        <f t="shared" si="35"/>
        <v>8</v>
      </c>
    </row>
    <row r="320" spans="1:17" x14ac:dyDescent="0.25">
      <c r="A320" s="12" t="s">
        <v>312</v>
      </c>
      <c r="B320" s="11">
        <v>4</v>
      </c>
      <c r="C320" s="11">
        <v>4</v>
      </c>
      <c r="D320" s="11">
        <v>4</v>
      </c>
      <c r="E320" s="11">
        <v>4</v>
      </c>
      <c r="F320" s="11">
        <v>3</v>
      </c>
      <c r="G320" s="11">
        <v>3</v>
      </c>
      <c r="H320" s="11">
        <v>4</v>
      </c>
      <c r="I320" s="11">
        <v>3</v>
      </c>
      <c r="J320" s="11">
        <v>2</v>
      </c>
      <c r="K320" s="11">
        <v>2</v>
      </c>
      <c r="L320" s="11">
        <v>1</v>
      </c>
      <c r="M320" s="11">
        <v>1</v>
      </c>
      <c r="N320" s="9">
        <f t="shared" si="32"/>
        <v>9</v>
      </c>
      <c r="O320" s="9">
        <f t="shared" si="33"/>
        <v>9</v>
      </c>
      <c r="P320" s="9">
        <f t="shared" si="34"/>
        <v>9</v>
      </c>
      <c r="Q320" s="9">
        <f t="shared" si="35"/>
        <v>8</v>
      </c>
    </row>
    <row r="321" spans="1:17" x14ac:dyDescent="0.25">
      <c r="A321" s="12" t="s">
        <v>313</v>
      </c>
      <c r="B321" s="11">
        <v>1</v>
      </c>
      <c r="C321" s="11">
        <v>1</v>
      </c>
      <c r="D321" s="11">
        <v>1</v>
      </c>
      <c r="E321" s="11">
        <v>1</v>
      </c>
      <c r="F321" s="11">
        <v>2</v>
      </c>
      <c r="G321" s="11">
        <v>1</v>
      </c>
      <c r="H321" s="11">
        <v>1</v>
      </c>
      <c r="I321" s="11">
        <v>1</v>
      </c>
      <c r="J321" s="11">
        <v>5</v>
      </c>
      <c r="K321" s="11">
        <v>5</v>
      </c>
      <c r="L321" s="11">
        <v>5</v>
      </c>
      <c r="M321" s="11">
        <v>5</v>
      </c>
      <c r="N321" s="9">
        <f t="shared" si="32"/>
        <v>8</v>
      </c>
      <c r="O321" s="9">
        <f t="shared" si="33"/>
        <v>7</v>
      </c>
      <c r="P321" s="9">
        <f t="shared" si="34"/>
        <v>7</v>
      </c>
      <c r="Q321" s="9">
        <f t="shared" si="35"/>
        <v>7</v>
      </c>
    </row>
    <row r="322" spans="1:17" x14ac:dyDescent="0.25">
      <c r="A322" s="12" t="s">
        <v>314</v>
      </c>
      <c r="B322" s="11"/>
      <c r="C322" s="11"/>
      <c r="D322" s="11"/>
      <c r="E322" s="11">
        <v>1</v>
      </c>
      <c r="F322" s="11">
        <v>2</v>
      </c>
      <c r="G322" s="11">
        <v>2</v>
      </c>
      <c r="H322" s="11">
        <v>3</v>
      </c>
      <c r="I322" s="11">
        <v>2</v>
      </c>
      <c r="J322" s="11">
        <v>3</v>
      </c>
      <c r="K322" s="11">
        <v>3</v>
      </c>
      <c r="L322" s="11">
        <v>3</v>
      </c>
      <c r="M322" s="11">
        <v>3</v>
      </c>
      <c r="N322" s="9">
        <f t="shared" si="32"/>
        <v>5</v>
      </c>
      <c r="O322" s="9">
        <f t="shared" si="33"/>
        <v>5</v>
      </c>
      <c r="P322" s="9">
        <f t="shared" si="34"/>
        <v>6</v>
      </c>
      <c r="Q322" s="9">
        <f t="shared" si="35"/>
        <v>6</v>
      </c>
    </row>
    <row r="323" spans="1:17" x14ac:dyDescent="0.25">
      <c r="A323" s="12" t="s">
        <v>315</v>
      </c>
      <c r="B323" s="11"/>
      <c r="C323" s="11"/>
      <c r="D323" s="11"/>
      <c r="E323" s="11">
        <v>1</v>
      </c>
      <c r="F323" s="11">
        <v>2</v>
      </c>
      <c r="G323" s="11">
        <v>2</v>
      </c>
      <c r="H323" s="11">
        <v>2</v>
      </c>
      <c r="I323" s="11">
        <v>1</v>
      </c>
      <c r="J323" s="11">
        <v>3</v>
      </c>
      <c r="K323" s="11">
        <v>3</v>
      </c>
      <c r="L323" s="11">
        <v>2</v>
      </c>
      <c r="M323" s="11">
        <v>2</v>
      </c>
      <c r="N323" s="9">
        <f t="shared" si="32"/>
        <v>5</v>
      </c>
      <c r="O323" s="9">
        <f t="shared" si="33"/>
        <v>5</v>
      </c>
      <c r="P323" s="9">
        <f t="shared" si="34"/>
        <v>4</v>
      </c>
      <c r="Q323" s="9">
        <f t="shared" si="35"/>
        <v>4</v>
      </c>
    </row>
    <row r="324" spans="1:17" x14ac:dyDescent="0.25">
      <c r="A324" s="12" t="s">
        <v>316</v>
      </c>
      <c r="B324" s="11">
        <v>1</v>
      </c>
      <c r="C324" s="11">
        <v>1</v>
      </c>
      <c r="D324" s="11">
        <v>1</v>
      </c>
      <c r="E324" s="11"/>
      <c r="F324" s="11"/>
      <c r="G324" s="11"/>
      <c r="H324" s="11"/>
      <c r="I324" s="11"/>
      <c r="J324" s="11"/>
      <c r="K324" s="11"/>
      <c r="L324" s="11"/>
      <c r="M324" s="11"/>
      <c r="N324" s="9">
        <f t="shared" si="32"/>
        <v>1</v>
      </c>
      <c r="O324" s="9">
        <f t="shared" si="33"/>
        <v>1</v>
      </c>
      <c r="P324" s="9">
        <f t="shared" si="34"/>
        <v>1</v>
      </c>
      <c r="Q324" s="9">
        <f t="shared" si="35"/>
        <v>0</v>
      </c>
    </row>
    <row r="325" spans="1:17" x14ac:dyDescent="0.25">
      <c r="A325" s="12" t="s">
        <v>317</v>
      </c>
      <c r="B325" s="11"/>
      <c r="C325" s="11"/>
      <c r="D325" s="11"/>
      <c r="E325" s="11"/>
      <c r="F325" s="11"/>
      <c r="G325" s="11"/>
      <c r="H325" s="11">
        <v>1</v>
      </c>
      <c r="I325" s="11">
        <v>1</v>
      </c>
      <c r="J325" s="11">
        <v>2</v>
      </c>
      <c r="K325" s="11">
        <v>2</v>
      </c>
      <c r="L325" s="11">
        <v>1</v>
      </c>
      <c r="M325" s="11">
        <v>1</v>
      </c>
      <c r="N325" s="9">
        <f t="shared" si="32"/>
        <v>2</v>
      </c>
      <c r="O325" s="9">
        <f t="shared" si="33"/>
        <v>2</v>
      </c>
      <c r="P325" s="9">
        <f t="shared" si="34"/>
        <v>2</v>
      </c>
      <c r="Q325" s="9">
        <f t="shared" si="35"/>
        <v>2</v>
      </c>
    </row>
    <row r="326" spans="1:17" x14ac:dyDescent="0.25">
      <c r="A326" s="12" t="s">
        <v>318</v>
      </c>
      <c r="B326" s="11"/>
      <c r="C326" s="11"/>
      <c r="D326" s="11"/>
      <c r="E326" s="11"/>
      <c r="F326" s="11"/>
      <c r="G326" s="11"/>
      <c r="H326" s="11"/>
      <c r="I326" s="11"/>
      <c r="J326" s="11">
        <v>1</v>
      </c>
      <c r="K326" s="11">
        <v>1</v>
      </c>
      <c r="L326" s="11">
        <v>1</v>
      </c>
      <c r="M326" s="11"/>
      <c r="N326" s="9">
        <f t="shared" si="32"/>
        <v>1</v>
      </c>
      <c r="O326" s="9">
        <f t="shared" si="33"/>
        <v>1</v>
      </c>
      <c r="P326" s="9">
        <f t="shared" si="34"/>
        <v>1</v>
      </c>
      <c r="Q326" s="9">
        <f t="shared" si="35"/>
        <v>0</v>
      </c>
    </row>
    <row r="327" spans="1:17" x14ac:dyDescent="0.25">
      <c r="A327" s="12" t="s">
        <v>319</v>
      </c>
      <c r="B327" s="11">
        <v>1</v>
      </c>
      <c r="C327" s="11">
        <v>1</v>
      </c>
      <c r="D327" s="11">
        <v>1</v>
      </c>
      <c r="E327" s="11"/>
      <c r="F327" s="11">
        <v>3</v>
      </c>
      <c r="G327" s="11">
        <v>3</v>
      </c>
      <c r="H327" s="11">
        <v>3</v>
      </c>
      <c r="I327" s="11">
        <v>3</v>
      </c>
      <c r="J327" s="11">
        <v>6</v>
      </c>
      <c r="K327" s="11">
        <v>6</v>
      </c>
      <c r="L327" s="11">
        <v>6</v>
      </c>
      <c r="M327" s="11">
        <v>6</v>
      </c>
      <c r="N327" s="9">
        <f t="shared" si="32"/>
        <v>10</v>
      </c>
      <c r="O327" s="9">
        <f t="shared" si="33"/>
        <v>10</v>
      </c>
      <c r="P327" s="9">
        <f t="shared" si="34"/>
        <v>10</v>
      </c>
      <c r="Q327" s="9">
        <f t="shared" si="35"/>
        <v>9</v>
      </c>
    </row>
    <row r="328" spans="1:17" x14ac:dyDescent="0.25">
      <c r="A328" s="12" t="s">
        <v>320</v>
      </c>
      <c r="B328" s="11">
        <v>1</v>
      </c>
      <c r="C328" s="11">
        <v>1</v>
      </c>
      <c r="D328" s="11">
        <v>1</v>
      </c>
      <c r="E328" s="11">
        <v>1</v>
      </c>
      <c r="F328" s="11">
        <v>3</v>
      </c>
      <c r="G328" s="11">
        <v>3</v>
      </c>
      <c r="H328" s="11">
        <v>3</v>
      </c>
      <c r="I328" s="11">
        <v>3</v>
      </c>
      <c r="J328" s="11">
        <v>3</v>
      </c>
      <c r="K328" s="11">
        <v>3</v>
      </c>
      <c r="L328" s="11">
        <v>2</v>
      </c>
      <c r="M328" s="11">
        <v>2</v>
      </c>
      <c r="N328" s="9">
        <f t="shared" si="32"/>
        <v>7</v>
      </c>
      <c r="O328" s="9">
        <f t="shared" si="33"/>
        <v>7</v>
      </c>
      <c r="P328" s="9">
        <f t="shared" si="34"/>
        <v>6</v>
      </c>
      <c r="Q328" s="9">
        <f t="shared" si="35"/>
        <v>6</v>
      </c>
    </row>
    <row r="329" spans="1:17" x14ac:dyDescent="0.25">
      <c r="A329" s="12" t="s">
        <v>321</v>
      </c>
      <c r="B329" s="11"/>
      <c r="C329" s="11"/>
      <c r="D329" s="11"/>
      <c r="E329" s="11"/>
      <c r="F329" s="11"/>
      <c r="G329" s="11"/>
      <c r="H329" s="11">
        <v>1</v>
      </c>
      <c r="I329" s="11">
        <v>1</v>
      </c>
      <c r="J329" s="11">
        <v>1</v>
      </c>
      <c r="K329" s="11">
        <v>1</v>
      </c>
      <c r="L329" s="11"/>
      <c r="M329" s="11"/>
      <c r="N329" s="9">
        <f t="shared" si="32"/>
        <v>1</v>
      </c>
      <c r="O329" s="9">
        <f t="shared" si="33"/>
        <v>1</v>
      </c>
      <c r="P329" s="9">
        <f t="shared" si="34"/>
        <v>1</v>
      </c>
      <c r="Q329" s="9">
        <f t="shared" si="35"/>
        <v>1</v>
      </c>
    </row>
    <row r="330" spans="1:17" x14ac:dyDescent="0.25">
      <c r="A330" s="12" t="s">
        <v>322</v>
      </c>
      <c r="B330" s="11"/>
      <c r="C330" s="11"/>
      <c r="D330" s="11"/>
      <c r="E330" s="11"/>
      <c r="F330" s="11">
        <v>2</v>
      </c>
      <c r="G330" s="11">
        <v>2</v>
      </c>
      <c r="H330" s="11">
        <v>2</v>
      </c>
      <c r="I330" s="11">
        <v>2</v>
      </c>
      <c r="J330" s="11">
        <v>1</v>
      </c>
      <c r="K330" s="11">
        <v>1</v>
      </c>
      <c r="L330" s="11">
        <v>1</v>
      </c>
      <c r="M330" s="11">
        <v>1</v>
      </c>
      <c r="N330" s="9">
        <f t="shared" si="32"/>
        <v>3</v>
      </c>
      <c r="O330" s="9">
        <f t="shared" si="33"/>
        <v>3</v>
      </c>
      <c r="P330" s="9">
        <f t="shared" si="34"/>
        <v>3</v>
      </c>
      <c r="Q330" s="9">
        <f t="shared" si="35"/>
        <v>3</v>
      </c>
    </row>
    <row r="331" spans="1:17" x14ac:dyDescent="0.25">
      <c r="A331" s="12" t="s">
        <v>323</v>
      </c>
      <c r="B331" s="11"/>
      <c r="C331" s="11"/>
      <c r="D331" s="11"/>
      <c r="E331" s="11"/>
      <c r="F331" s="11"/>
      <c r="G331" s="11"/>
      <c r="H331" s="11"/>
      <c r="I331" s="11"/>
      <c r="J331" s="11">
        <v>1</v>
      </c>
      <c r="K331" s="11">
        <v>1</v>
      </c>
      <c r="L331" s="11">
        <v>1</v>
      </c>
      <c r="M331" s="11">
        <v>1</v>
      </c>
      <c r="N331" s="9">
        <f t="shared" si="32"/>
        <v>1</v>
      </c>
      <c r="O331" s="9">
        <f t="shared" si="33"/>
        <v>1</v>
      </c>
      <c r="P331" s="9">
        <f t="shared" si="34"/>
        <v>1</v>
      </c>
      <c r="Q331" s="9">
        <f t="shared" si="35"/>
        <v>1</v>
      </c>
    </row>
    <row r="332" spans="1:17" x14ac:dyDescent="0.25">
      <c r="A332" s="12" t="s">
        <v>324</v>
      </c>
      <c r="B332" s="11"/>
      <c r="C332" s="11"/>
      <c r="D332" s="11"/>
      <c r="E332" s="11"/>
      <c r="F332" s="11">
        <v>1</v>
      </c>
      <c r="G332" s="11">
        <v>1</v>
      </c>
      <c r="H332" s="11">
        <v>1</v>
      </c>
      <c r="I332" s="11">
        <v>1</v>
      </c>
      <c r="J332" s="11">
        <v>1</v>
      </c>
      <c r="K332" s="11">
        <v>1</v>
      </c>
      <c r="L332" s="11">
        <v>1</v>
      </c>
      <c r="M332" s="11">
        <v>1</v>
      </c>
      <c r="N332" s="9">
        <f t="shared" si="32"/>
        <v>2</v>
      </c>
      <c r="O332" s="9">
        <f t="shared" si="33"/>
        <v>2</v>
      </c>
      <c r="P332" s="9">
        <f t="shared" si="34"/>
        <v>2</v>
      </c>
      <c r="Q332" s="9">
        <f t="shared" si="35"/>
        <v>2</v>
      </c>
    </row>
    <row r="333" spans="1:17" x14ac:dyDescent="0.25">
      <c r="A333" s="8" t="s">
        <v>100</v>
      </c>
      <c r="B333" s="9">
        <v>79</v>
      </c>
      <c r="C333" s="9">
        <v>77</v>
      </c>
      <c r="D333" s="9">
        <v>74</v>
      </c>
      <c r="E333" s="9">
        <v>75</v>
      </c>
      <c r="F333" s="9">
        <v>67</v>
      </c>
      <c r="G333" s="9">
        <v>66</v>
      </c>
      <c r="H333" s="9">
        <v>88</v>
      </c>
      <c r="I333" s="9">
        <v>85</v>
      </c>
      <c r="J333" s="9">
        <v>135</v>
      </c>
      <c r="K333" s="9">
        <v>130</v>
      </c>
      <c r="L333" s="9">
        <v>100</v>
      </c>
      <c r="M333" s="9">
        <v>92</v>
      </c>
      <c r="N333" s="9">
        <f t="shared" si="32"/>
        <v>281</v>
      </c>
      <c r="O333" s="9">
        <f t="shared" si="33"/>
        <v>273</v>
      </c>
      <c r="P333" s="9">
        <f t="shared" si="34"/>
        <v>262</v>
      </c>
      <c r="Q333" s="9">
        <f t="shared" si="35"/>
        <v>252</v>
      </c>
    </row>
    <row r="335" spans="1:17" x14ac:dyDescent="0.25">
      <c r="A335" s="16" t="s">
        <v>325</v>
      </c>
    </row>
  </sheetData>
  <mergeCells count="24">
    <mergeCell ref="A1:P1"/>
    <mergeCell ref="A2:A3"/>
    <mergeCell ref="B2:O2"/>
    <mergeCell ref="P2:P3"/>
    <mergeCell ref="A26:Q26"/>
    <mergeCell ref="B27:E27"/>
    <mergeCell ref="F27:I27"/>
    <mergeCell ref="J27:M27"/>
    <mergeCell ref="N27:Q27"/>
    <mergeCell ref="A98:Q98"/>
    <mergeCell ref="B99:E99"/>
    <mergeCell ref="F99:I99"/>
    <mergeCell ref="J99:M99"/>
    <mergeCell ref="N99:Q99"/>
    <mergeCell ref="A190:Q190"/>
    <mergeCell ref="B285:E285"/>
    <mergeCell ref="F285:I285"/>
    <mergeCell ref="J285:M285"/>
    <mergeCell ref="N285:Q285"/>
    <mergeCell ref="B191:E191"/>
    <mergeCell ref="F191:I191"/>
    <mergeCell ref="J191:M191"/>
    <mergeCell ref="N191:Q191"/>
    <mergeCell ref="A284:Q284"/>
  </mergeCells>
  <pageMargins left="0.70866141732283472" right="0.70866141732283472" top="0.74803149606299213" bottom="0.74803149606299213" header="0.51181102362204722" footer="0.51181102362204722"/>
  <pageSetup paperSize="8" scale="80" firstPageNumber="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3"/>
  <sheetViews>
    <sheetView zoomScaleNormal="100" workbookViewId="0">
      <selection activeCell="A3" sqref="A3"/>
    </sheetView>
  </sheetViews>
  <sheetFormatPr defaultRowHeight="15" x14ac:dyDescent="0.25"/>
  <cols>
    <col min="1" max="1" width="85.28515625"/>
    <col min="2" max="2" width="14.7109375" customWidth="1"/>
    <col min="3" max="3" width="11.7109375" style="1" bestFit="1" customWidth="1"/>
    <col min="4" max="4" width="12.42578125" style="1"/>
    <col min="5" max="5" width="9.140625" style="1" bestFit="1"/>
    <col min="6" max="17" width="8.42578125" style="1"/>
    <col min="18" max="1025" width="8.42578125"/>
  </cols>
  <sheetData>
    <row r="1" spans="1:17" x14ac:dyDescent="0.25">
      <c r="A1" s="17" t="s">
        <v>340</v>
      </c>
      <c r="B1" s="17"/>
      <c r="C1" s="21"/>
      <c r="D1" s="21"/>
      <c r="E1" s="21"/>
      <c r="F1" s="15"/>
      <c r="G1" s="15"/>
      <c r="H1" s="15"/>
      <c r="I1" s="15"/>
      <c r="J1" s="15"/>
      <c r="K1" s="15"/>
      <c r="L1" s="15"/>
      <c r="M1" s="15"/>
      <c r="N1" s="15"/>
      <c r="O1" s="15"/>
      <c r="P1" s="15"/>
      <c r="Q1" s="15"/>
    </row>
    <row r="2" spans="1:17" ht="15" customHeight="1" x14ac:dyDescent="0.25">
      <c r="A2" s="22"/>
      <c r="B2" s="22"/>
      <c r="C2" s="189" t="s">
        <v>341</v>
      </c>
      <c r="D2" s="189"/>
      <c r="E2" s="189"/>
      <c r="F2" s="189"/>
      <c r="G2" s="189"/>
      <c r="H2" s="189"/>
      <c r="I2" s="189"/>
      <c r="J2" s="189"/>
      <c r="K2" s="189"/>
      <c r="L2" s="189"/>
      <c r="M2" s="189"/>
      <c r="N2" s="23" t="s">
        <v>342</v>
      </c>
      <c r="O2" s="189" t="s">
        <v>343</v>
      </c>
      <c r="P2" s="189"/>
      <c r="Q2" s="179"/>
    </row>
    <row r="3" spans="1:17" ht="152.25" x14ac:dyDescent="0.25">
      <c r="A3" s="23" t="s">
        <v>344</v>
      </c>
      <c r="B3" s="23" t="s">
        <v>345</v>
      </c>
      <c r="C3" s="24" t="s">
        <v>346</v>
      </c>
      <c r="D3" s="24" t="s">
        <v>347</v>
      </c>
      <c r="E3" s="24" t="s">
        <v>348</v>
      </c>
      <c r="F3" s="24" t="s">
        <v>349</v>
      </c>
      <c r="G3" s="24" t="s">
        <v>350</v>
      </c>
      <c r="H3" s="24" t="s">
        <v>351</v>
      </c>
      <c r="I3" s="24" t="s">
        <v>352</v>
      </c>
      <c r="J3" s="24" t="s">
        <v>353</v>
      </c>
      <c r="K3" s="24" t="s">
        <v>354</v>
      </c>
      <c r="L3" s="24" t="s">
        <v>355</v>
      </c>
      <c r="M3" s="24" t="s">
        <v>356</v>
      </c>
      <c r="N3" s="24" t="s">
        <v>357</v>
      </c>
      <c r="O3" s="24" t="s">
        <v>358</v>
      </c>
      <c r="P3" s="24" t="s">
        <v>359</v>
      </c>
    </row>
    <row r="4" spans="1:17" x14ac:dyDescent="0.25">
      <c r="A4" s="25"/>
      <c r="B4" s="25"/>
      <c r="C4" s="25"/>
      <c r="D4" s="25"/>
      <c r="E4" s="25"/>
      <c r="F4" s="25"/>
      <c r="G4" s="25"/>
      <c r="H4" s="25"/>
      <c r="I4" s="25"/>
      <c r="J4" s="25"/>
      <c r="K4" s="25"/>
      <c r="L4" s="25"/>
      <c r="M4" s="25"/>
      <c r="N4" s="25"/>
      <c r="O4" s="25"/>
      <c r="P4" s="26"/>
    </row>
    <row r="5" spans="1:17" ht="15" customHeight="1" x14ac:dyDescent="0.25">
      <c r="A5" s="27" t="s">
        <v>360</v>
      </c>
      <c r="B5" s="28">
        <v>300</v>
      </c>
      <c r="C5" s="28">
        <v>64</v>
      </c>
      <c r="D5" s="28"/>
      <c r="E5" s="28">
        <v>148</v>
      </c>
      <c r="F5" s="28"/>
      <c r="G5" s="28">
        <v>17</v>
      </c>
      <c r="H5" s="28"/>
      <c r="I5" s="28"/>
      <c r="J5" s="28"/>
      <c r="K5" s="28"/>
      <c r="L5" s="28">
        <v>529</v>
      </c>
      <c r="M5" s="28">
        <v>21</v>
      </c>
      <c r="N5" s="28">
        <v>161</v>
      </c>
      <c r="O5" s="28">
        <v>4</v>
      </c>
      <c r="P5" s="28">
        <v>165</v>
      </c>
    </row>
    <row r="6" spans="1:17" ht="15" customHeight="1" x14ac:dyDescent="0.25">
      <c r="A6" s="27" t="s">
        <v>361</v>
      </c>
      <c r="B6" s="28">
        <v>7</v>
      </c>
      <c r="C6" s="28"/>
      <c r="D6" s="28"/>
      <c r="E6" s="28">
        <v>1</v>
      </c>
      <c r="F6" s="28">
        <v>2</v>
      </c>
      <c r="G6" s="28">
        <v>16</v>
      </c>
      <c r="H6" s="28"/>
      <c r="I6" s="28"/>
      <c r="J6" s="28"/>
      <c r="K6" s="28"/>
      <c r="L6" s="28">
        <v>26</v>
      </c>
      <c r="M6" s="28"/>
      <c r="N6" s="28">
        <v>1888</v>
      </c>
      <c r="O6" s="28">
        <v>160</v>
      </c>
      <c r="P6" s="28">
        <v>2048</v>
      </c>
    </row>
    <row r="7" spans="1:17" ht="15" customHeight="1" x14ac:dyDescent="0.25">
      <c r="A7" s="27" t="s">
        <v>362</v>
      </c>
      <c r="B7" s="28"/>
      <c r="C7" s="28"/>
      <c r="D7" s="28"/>
      <c r="E7" s="28">
        <v>219</v>
      </c>
      <c r="F7" s="28">
        <v>25</v>
      </c>
      <c r="G7" s="28">
        <v>318</v>
      </c>
      <c r="H7" s="28"/>
      <c r="I7" s="28"/>
      <c r="J7" s="28"/>
      <c r="K7" s="28"/>
      <c r="L7" s="28">
        <v>562</v>
      </c>
      <c r="M7" s="28"/>
      <c r="N7" s="28">
        <v>23</v>
      </c>
      <c r="O7" s="28">
        <v>36</v>
      </c>
      <c r="P7" s="28">
        <v>59</v>
      </c>
    </row>
    <row r="8" spans="1:17" ht="15" customHeight="1" x14ac:dyDescent="0.25">
      <c r="A8" s="27" t="s">
        <v>363</v>
      </c>
      <c r="B8" s="28">
        <v>72</v>
      </c>
      <c r="C8" s="28"/>
      <c r="D8" s="28"/>
      <c r="E8" s="28"/>
      <c r="F8" s="28">
        <v>6</v>
      </c>
      <c r="G8" s="28">
        <v>5</v>
      </c>
      <c r="H8" s="28"/>
      <c r="I8" s="28"/>
      <c r="J8" s="28">
        <v>7</v>
      </c>
      <c r="K8" s="28"/>
      <c r="L8" s="28">
        <v>90</v>
      </c>
      <c r="M8" s="28"/>
      <c r="N8" s="28">
        <v>460</v>
      </c>
      <c r="O8" s="28">
        <v>728</v>
      </c>
      <c r="P8" s="28">
        <v>1188</v>
      </c>
    </row>
    <row r="9" spans="1:17" ht="15" customHeight="1" x14ac:dyDescent="0.25">
      <c r="A9" s="27" t="s">
        <v>364</v>
      </c>
      <c r="B9" s="28"/>
      <c r="C9" s="28"/>
      <c r="D9" s="28"/>
      <c r="E9" s="28">
        <v>43</v>
      </c>
      <c r="F9" s="28"/>
      <c r="G9" s="28">
        <v>2</v>
      </c>
      <c r="H9" s="28"/>
      <c r="I9" s="28"/>
      <c r="J9" s="28"/>
      <c r="K9" s="28"/>
      <c r="L9" s="28">
        <v>45</v>
      </c>
      <c r="M9" s="28"/>
      <c r="N9" s="28">
        <v>183</v>
      </c>
      <c r="O9" s="28">
        <v>14</v>
      </c>
      <c r="P9" s="28">
        <v>197</v>
      </c>
    </row>
    <row r="10" spans="1:17" ht="15" customHeight="1" x14ac:dyDescent="0.25">
      <c r="A10" s="27" t="s">
        <v>365</v>
      </c>
      <c r="B10" s="28">
        <v>75</v>
      </c>
      <c r="C10" s="28"/>
      <c r="D10" s="28"/>
      <c r="E10" s="28"/>
      <c r="F10" s="28"/>
      <c r="G10" s="28"/>
      <c r="H10" s="28"/>
      <c r="I10" s="28"/>
      <c r="J10" s="28"/>
      <c r="K10" s="28"/>
      <c r="L10" s="28">
        <v>75</v>
      </c>
      <c r="M10" s="28"/>
      <c r="N10" s="28">
        <v>119</v>
      </c>
      <c r="O10" s="28">
        <v>3</v>
      </c>
      <c r="P10" s="28">
        <v>122</v>
      </c>
    </row>
    <row r="11" spans="1:17" ht="15" customHeight="1" x14ac:dyDescent="0.25">
      <c r="A11" s="27" t="s">
        <v>366</v>
      </c>
      <c r="B11" s="28"/>
      <c r="C11" s="28"/>
      <c r="D11" s="28"/>
      <c r="E11" s="28"/>
      <c r="F11" s="28">
        <v>33</v>
      </c>
      <c r="G11" s="28">
        <v>5</v>
      </c>
      <c r="H11" s="28"/>
      <c r="I11" s="28"/>
      <c r="J11" s="28"/>
      <c r="K11" s="28"/>
      <c r="L11" s="28">
        <v>38</v>
      </c>
      <c r="M11" s="28">
        <v>32</v>
      </c>
      <c r="N11" s="28">
        <v>20</v>
      </c>
      <c r="O11" s="28">
        <v>102</v>
      </c>
      <c r="P11" s="28">
        <v>122</v>
      </c>
    </row>
    <row r="12" spans="1:17" ht="15" customHeight="1" x14ac:dyDescent="0.25">
      <c r="A12" s="27" t="s">
        <v>367</v>
      </c>
      <c r="B12" s="28">
        <v>97</v>
      </c>
      <c r="C12" s="28">
        <v>20</v>
      </c>
      <c r="D12" s="28"/>
      <c r="E12" s="28">
        <v>868</v>
      </c>
      <c r="F12" s="28">
        <v>320</v>
      </c>
      <c r="G12" s="28">
        <v>114</v>
      </c>
      <c r="H12" s="28"/>
      <c r="I12" s="28"/>
      <c r="J12" s="28"/>
      <c r="K12" s="28"/>
      <c r="L12" s="28">
        <v>1419</v>
      </c>
      <c r="M12" s="28">
        <v>123</v>
      </c>
      <c r="N12" s="28">
        <v>700</v>
      </c>
      <c r="O12" s="28">
        <v>1187</v>
      </c>
      <c r="P12" s="28">
        <v>1887</v>
      </c>
    </row>
    <row r="13" spans="1:17" ht="15" customHeight="1" x14ac:dyDescent="0.25">
      <c r="A13" s="27" t="s">
        <v>368</v>
      </c>
      <c r="B13" s="28">
        <v>298</v>
      </c>
      <c r="C13" s="28"/>
      <c r="D13" s="28"/>
      <c r="E13" s="28">
        <v>59</v>
      </c>
      <c r="F13" s="28">
        <v>51</v>
      </c>
      <c r="G13" s="28">
        <v>10</v>
      </c>
      <c r="H13" s="28"/>
      <c r="I13" s="28"/>
      <c r="J13" s="28"/>
      <c r="K13" s="28"/>
      <c r="L13" s="28">
        <v>418</v>
      </c>
      <c r="M13" s="28">
        <v>90</v>
      </c>
      <c r="N13" s="28">
        <v>429</v>
      </c>
      <c r="O13" s="28">
        <v>137</v>
      </c>
      <c r="P13" s="28">
        <v>566</v>
      </c>
    </row>
    <row r="14" spans="1:17" ht="15" customHeight="1" x14ac:dyDescent="0.25">
      <c r="A14" s="27" t="s">
        <v>369</v>
      </c>
      <c r="B14" s="28">
        <v>559</v>
      </c>
      <c r="C14" s="28"/>
      <c r="D14" s="28"/>
      <c r="E14" s="28">
        <v>42</v>
      </c>
      <c r="F14" s="28"/>
      <c r="G14" s="28">
        <v>15</v>
      </c>
      <c r="H14" s="28"/>
      <c r="I14" s="28"/>
      <c r="J14" s="28"/>
      <c r="K14" s="28"/>
      <c r="L14" s="28">
        <v>616</v>
      </c>
      <c r="M14" s="28">
        <v>885</v>
      </c>
      <c r="N14" s="28">
        <v>750</v>
      </c>
      <c r="O14" s="28">
        <v>635</v>
      </c>
      <c r="P14" s="28">
        <v>1385</v>
      </c>
    </row>
    <row r="15" spans="1:17" ht="15" customHeight="1" x14ac:dyDescent="0.25">
      <c r="A15" s="27" t="s">
        <v>370</v>
      </c>
      <c r="B15" s="28">
        <v>40</v>
      </c>
      <c r="C15" s="28"/>
      <c r="D15" s="28"/>
      <c r="E15" s="28">
        <v>1318</v>
      </c>
      <c r="F15" s="28"/>
      <c r="G15" s="28">
        <v>48</v>
      </c>
      <c r="H15" s="28"/>
      <c r="I15" s="28">
        <v>14</v>
      </c>
      <c r="J15" s="28"/>
      <c r="K15" s="28"/>
      <c r="L15" s="28">
        <v>1420</v>
      </c>
      <c r="M15" s="28">
        <v>604</v>
      </c>
      <c r="N15" s="28">
        <v>1032</v>
      </c>
      <c r="O15" s="28">
        <v>3304</v>
      </c>
      <c r="P15" s="28">
        <v>4336</v>
      </c>
    </row>
    <row r="16" spans="1:17" ht="15" customHeight="1" x14ac:dyDescent="0.25">
      <c r="A16" s="27" t="s">
        <v>371</v>
      </c>
      <c r="B16" s="28"/>
      <c r="C16" s="28">
        <v>3</v>
      </c>
      <c r="D16" s="28">
        <v>420</v>
      </c>
      <c r="E16" s="28">
        <v>15</v>
      </c>
      <c r="F16" s="28">
        <v>19</v>
      </c>
      <c r="G16" s="28">
        <v>1</v>
      </c>
      <c r="H16" s="28"/>
      <c r="I16" s="28"/>
      <c r="J16" s="28"/>
      <c r="K16" s="28"/>
      <c r="L16" s="28">
        <v>458</v>
      </c>
      <c r="M16" s="28"/>
      <c r="N16" s="28">
        <v>74</v>
      </c>
      <c r="O16" s="28">
        <v>4</v>
      </c>
      <c r="P16" s="28">
        <v>78</v>
      </c>
    </row>
    <row r="17" spans="1:16" ht="15" customHeight="1" x14ac:dyDescent="0.25">
      <c r="A17" s="27" t="s">
        <v>372</v>
      </c>
      <c r="B17" s="28">
        <v>58</v>
      </c>
      <c r="C17" s="28"/>
      <c r="D17" s="28"/>
      <c r="E17" s="28">
        <v>1979</v>
      </c>
      <c r="F17" s="28">
        <v>12</v>
      </c>
      <c r="G17" s="28">
        <v>18</v>
      </c>
      <c r="H17" s="28"/>
      <c r="I17" s="28"/>
      <c r="J17" s="28"/>
      <c r="K17" s="28"/>
      <c r="L17" s="28">
        <v>2067</v>
      </c>
      <c r="M17" s="28"/>
      <c r="N17" s="28">
        <v>1229</v>
      </c>
      <c r="O17" s="28">
        <v>2350</v>
      </c>
      <c r="P17" s="28">
        <v>3579</v>
      </c>
    </row>
    <row r="18" spans="1:16" ht="15" customHeight="1" x14ac:dyDescent="0.25">
      <c r="A18" s="27" t="s">
        <v>373</v>
      </c>
      <c r="B18" s="28">
        <v>48</v>
      </c>
      <c r="C18" s="28"/>
      <c r="D18" s="28"/>
      <c r="E18" s="28">
        <v>3</v>
      </c>
      <c r="F18" s="28"/>
      <c r="G18" s="28">
        <v>103</v>
      </c>
      <c r="H18" s="28"/>
      <c r="I18" s="28"/>
      <c r="J18" s="28"/>
      <c r="K18" s="28"/>
      <c r="L18" s="28">
        <v>154</v>
      </c>
      <c r="M18" s="28">
        <v>30</v>
      </c>
      <c r="N18" s="28">
        <v>53</v>
      </c>
      <c r="O18" s="28">
        <v>19</v>
      </c>
      <c r="P18" s="28">
        <v>72</v>
      </c>
    </row>
    <row r="19" spans="1:16" ht="15" customHeight="1" x14ac:dyDescent="0.25">
      <c r="A19" s="27" t="s">
        <v>374</v>
      </c>
      <c r="B19" s="28">
        <v>123</v>
      </c>
      <c r="C19" s="28"/>
      <c r="D19" s="28"/>
      <c r="E19" s="28"/>
      <c r="F19" s="28"/>
      <c r="G19" s="28">
        <v>34</v>
      </c>
      <c r="H19" s="28"/>
      <c r="I19" s="28"/>
      <c r="J19" s="28"/>
      <c r="K19" s="28"/>
      <c r="L19" s="28">
        <v>157</v>
      </c>
      <c r="M19" s="28">
        <v>67</v>
      </c>
      <c r="N19" s="28">
        <v>79</v>
      </c>
      <c r="O19" s="28">
        <v>7</v>
      </c>
      <c r="P19" s="28">
        <v>86</v>
      </c>
    </row>
    <row r="20" spans="1:16" ht="15" customHeight="1" x14ac:dyDescent="0.25">
      <c r="A20" s="27" t="s">
        <v>375</v>
      </c>
      <c r="B20" s="28">
        <v>12</v>
      </c>
      <c r="C20" s="28"/>
      <c r="D20" s="28">
        <v>161</v>
      </c>
      <c r="E20" s="28">
        <v>112</v>
      </c>
      <c r="F20" s="28"/>
      <c r="G20" s="28"/>
      <c r="H20" s="28"/>
      <c r="I20" s="28"/>
      <c r="J20" s="28"/>
      <c r="K20" s="28"/>
      <c r="L20" s="28">
        <v>285</v>
      </c>
      <c r="M20" s="28">
        <v>41</v>
      </c>
      <c r="N20" s="28">
        <v>125</v>
      </c>
      <c r="O20" s="28">
        <v>3</v>
      </c>
      <c r="P20" s="28">
        <v>128</v>
      </c>
    </row>
    <row r="21" spans="1:16" ht="15" customHeight="1" x14ac:dyDescent="0.25">
      <c r="A21" s="27" t="s">
        <v>376</v>
      </c>
      <c r="B21" s="28">
        <v>4</v>
      </c>
      <c r="C21" s="28"/>
      <c r="D21" s="28"/>
      <c r="E21" s="28"/>
      <c r="F21" s="28">
        <v>65</v>
      </c>
      <c r="G21" s="28">
        <v>75</v>
      </c>
      <c r="H21" s="28"/>
      <c r="I21" s="28"/>
      <c r="J21" s="28">
        <v>34</v>
      </c>
      <c r="K21" s="28"/>
      <c r="L21" s="28">
        <v>178</v>
      </c>
      <c r="M21" s="28">
        <v>343</v>
      </c>
      <c r="N21" s="28">
        <v>480</v>
      </c>
      <c r="O21" s="28">
        <v>37</v>
      </c>
      <c r="P21" s="28">
        <v>517</v>
      </c>
    </row>
    <row r="22" spans="1:16" ht="15" customHeight="1" x14ac:dyDescent="0.25">
      <c r="A22" s="27" t="s">
        <v>377</v>
      </c>
      <c r="B22" s="28"/>
      <c r="C22" s="28"/>
      <c r="D22" s="28"/>
      <c r="E22" s="28">
        <v>44</v>
      </c>
      <c r="F22" s="28">
        <v>4</v>
      </c>
      <c r="G22" s="28">
        <v>7</v>
      </c>
      <c r="H22" s="28"/>
      <c r="I22" s="28"/>
      <c r="J22" s="28"/>
      <c r="K22" s="28"/>
      <c r="L22" s="28">
        <v>55</v>
      </c>
      <c r="M22" s="28">
        <v>195</v>
      </c>
      <c r="N22" s="28">
        <v>703</v>
      </c>
      <c r="O22" s="28">
        <v>134</v>
      </c>
      <c r="P22" s="28">
        <v>837</v>
      </c>
    </row>
    <row r="23" spans="1:16" ht="15" customHeight="1" x14ac:dyDescent="0.25">
      <c r="A23" s="27" t="s">
        <v>378</v>
      </c>
      <c r="B23" s="28"/>
      <c r="C23" s="28"/>
      <c r="D23" s="28"/>
      <c r="E23" s="28">
        <v>42</v>
      </c>
      <c r="F23" s="28">
        <v>168</v>
      </c>
      <c r="G23" s="28">
        <v>103</v>
      </c>
      <c r="H23" s="28"/>
      <c r="I23" s="28"/>
      <c r="J23" s="28">
        <v>10</v>
      </c>
      <c r="K23" s="28"/>
      <c r="L23" s="28">
        <v>323</v>
      </c>
      <c r="M23" s="28">
        <v>14</v>
      </c>
      <c r="N23" s="28">
        <v>145</v>
      </c>
      <c r="O23" s="28">
        <v>141</v>
      </c>
      <c r="P23" s="28">
        <v>286</v>
      </c>
    </row>
    <row r="24" spans="1:16" ht="15" customHeight="1" x14ac:dyDescent="0.25">
      <c r="A24" s="27" t="s">
        <v>379</v>
      </c>
      <c r="B24" s="28"/>
      <c r="C24" s="28"/>
      <c r="D24" s="28"/>
      <c r="E24" s="28"/>
      <c r="F24" s="28"/>
      <c r="G24" s="28"/>
      <c r="H24" s="28"/>
      <c r="I24" s="28"/>
      <c r="J24" s="28"/>
      <c r="K24" s="28"/>
      <c r="L24" s="28">
        <v>0</v>
      </c>
      <c r="M24" s="28">
        <v>64</v>
      </c>
      <c r="N24" s="28">
        <v>26</v>
      </c>
      <c r="O24" s="28">
        <v>36</v>
      </c>
      <c r="P24" s="28">
        <v>62</v>
      </c>
    </row>
    <row r="25" spans="1:16" ht="15" customHeight="1" x14ac:dyDescent="0.25">
      <c r="A25" s="29"/>
      <c r="B25" s="29"/>
      <c r="C25" s="29"/>
      <c r="D25" s="29"/>
      <c r="E25" s="29"/>
      <c r="F25" s="29"/>
      <c r="G25" s="29"/>
      <c r="H25" s="29"/>
      <c r="I25" s="29"/>
      <c r="J25" s="29"/>
      <c r="K25" s="29"/>
      <c r="L25" s="29"/>
      <c r="M25" s="29"/>
      <c r="N25" s="29"/>
      <c r="O25" s="29"/>
      <c r="P25" s="30"/>
    </row>
    <row r="26" spans="1:16" ht="15" customHeight="1" x14ac:dyDescent="0.25">
      <c r="A26" s="27" t="s">
        <v>380</v>
      </c>
      <c r="B26" s="28"/>
      <c r="C26" s="28"/>
      <c r="D26" s="28"/>
      <c r="E26" s="28"/>
      <c r="F26" s="28"/>
      <c r="G26" s="28"/>
      <c r="H26" s="28"/>
      <c r="I26" s="28"/>
      <c r="J26" s="28"/>
      <c r="K26" s="28"/>
      <c r="L26" s="28">
        <v>0</v>
      </c>
      <c r="M26" s="28"/>
      <c r="N26" s="28"/>
      <c r="O26" s="28"/>
      <c r="P26" s="28">
        <v>0</v>
      </c>
    </row>
    <row r="27" spans="1:16" ht="15" customHeight="1" x14ac:dyDescent="0.25">
      <c r="A27" s="27" t="s">
        <v>381</v>
      </c>
      <c r="B27" s="28"/>
      <c r="C27" s="28"/>
      <c r="D27" s="28"/>
      <c r="E27" s="28"/>
      <c r="F27" s="28"/>
      <c r="G27" s="28"/>
      <c r="H27" s="28"/>
      <c r="I27" s="28"/>
      <c r="J27" s="28"/>
      <c r="K27" s="28"/>
      <c r="L27" s="28">
        <v>0</v>
      </c>
      <c r="M27" s="28"/>
      <c r="N27" s="28"/>
      <c r="O27" s="28"/>
      <c r="P27" s="28">
        <v>0</v>
      </c>
    </row>
    <row r="28" spans="1:16" ht="15" customHeight="1" x14ac:dyDescent="0.25">
      <c r="A28" s="31" t="s">
        <v>382</v>
      </c>
      <c r="B28" s="32">
        <v>1693</v>
      </c>
      <c r="C28" s="32">
        <v>87</v>
      </c>
      <c r="D28" s="32">
        <v>581</v>
      </c>
      <c r="E28" s="32">
        <v>4893</v>
      </c>
      <c r="F28" s="32">
        <v>705</v>
      </c>
      <c r="G28" s="32">
        <v>891</v>
      </c>
      <c r="H28" s="32">
        <v>0</v>
      </c>
      <c r="I28" s="32">
        <v>14</v>
      </c>
      <c r="J28" s="32">
        <v>51</v>
      </c>
      <c r="K28" s="32">
        <v>0</v>
      </c>
      <c r="L28" s="32">
        <v>8915</v>
      </c>
      <c r="M28" s="32">
        <v>2509</v>
      </c>
      <c r="N28" s="32">
        <v>8679</v>
      </c>
      <c r="O28" s="32">
        <v>9041</v>
      </c>
      <c r="P28" s="32">
        <v>17720</v>
      </c>
    </row>
    <row r="29" spans="1:16" x14ac:dyDescent="0.25">
      <c r="A29" s="16"/>
      <c r="B29" s="15"/>
      <c r="C29" s="15"/>
      <c r="D29" s="15"/>
      <c r="E29" s="15"/>
      <c r="F29" s="15"/>
      <c r="G29" s="15"/>
      <c r="H29" s="15"/>
      <c r="I29" s="15"/>
      <c r="J29" s="15"/>
      <c r="K29" s="15"/>
      <c r="L29" s="15"/>
      <c r="M29" s="15"/>
      <c r="N29" s="15"/>
      <c r="O29" s="15"/>
      <c r="P29" s="15"/>
    </row>
    <row r="30" spans="1:16" x14ac:dyDescent="0.25">
      <c r="A30" s="22"/>
      <c r="B30" s="190" t="s">
        <v>341</v>
      </c>
      <c r="C30" s="190"/>
      <c r="D30" s="190"/>
      <c r="E30" s="190"/>
      <c r="F30" s="190"/>
      <c r="G30" s="190"/>
      <c r="H30" s="190"/>
      <c r="I30" s="190"/>
      <c r="J30" s="190"/>
      <c r="K30" s="190"/>
      <c r="L30" s="190"/>
      <c r="M30" s="33" t="s">
        <v>342</v>
      </c>
      <c r="N30" s="190" t="s">
        <v>343</v>
      </c>
      <c r="O30" s="190"/>
      <c r="P30" s="190"/>
    </row>
    <row r="31" spans="1:16" ht="152.25" x14ac:dyDescent="0.25">
      <c r="A31" s="23" t="s">
        <v>383</v>
      </c>
      <c r="B31" s="24" t="s">
        <v>345</v>
      </c>
      <c r="C31" s="24" t="s">
        <v>346</v>
      </c>
      <c r="D31" s="24" t="s">
        <v>347</v>
      </c>
      <c r="E31" s="24" t="s">
        <v>348</v>
      </c>
      <c r="F31" s="24" t="s">
        <v>349</v>
      </c>
      <c r="G31" s="24" t="s">
        <v>350</v>
      </c>
      <c r="H31" s="24" t="s">
        <v>351</v>
      </c>
      <c r="I31" s="24" t="s">
        <v>352</v>
      </c>
      <c r="J31" s="24" t="s">
        <v>353</v>
      </c>
      <c r="K31" s="24" t="s">
        <v>354</v>
      </c>
      <c r="L31" s="24" t="s">
        <v>355</v>
      </c>
      <c r="M31" s="24" t="s">
        <v>356</v>
      </c>
      <c r="N31" s="24" t="s">
        <v>357</v>
      </c>
      <c r="O31" s="24" t="s">
        <v>358</v>
      </c>
      <c r="P31" s="24" t="s">
        <v>359</v>
      </c>
    </row>
    <row r="32" spans="1:16" ht="15" customHeight="1" x14ac:dyDescent="0.25">
      <c r="A32" s="27" t="s">
        <v>384</v>
      </c>
      <c r="B32" s="28"/>
      <c r="C32" s="28"/>
      <c r="D32" s="28"/>
      <c r="E32" s="28"/>
      <c r="F32" s="28"/>
      <c r="G32" s="28"/>
      <c r="H32" s="28"/>
      <c r="I32" s="28"/>
      <c r="J32" s="28"/>
      <c r="K32" s="28"/>
      <c r="L32" s="28">
        <v>0</v>
      </c>
      <c r="M32" s="28"/>
      <c r="N32" s="28"/>
      <c r="O32" s="28"/>
      <c r="P32" s="28">
        <v>0</v>
      </c>
    </row>
    <row r="33" spans="1:16" ht="15" customHeight="1" x14ac:dyDescent="0.25">
      <c r="A33" s="27" t="s">
        <v>385</v>
      </c>
      <c r="B33" s="28"/>
      <c r="C33" s="28"/>
      <c r="D33" s="28"/>
      <c r="E33" s="28"/>
      <c r="F33" s="28"/>
      <c r="G33" s="28"/>
      <c r="H33" s="28"/>
      <c r="I33" s="28"/>
      <c r="J33" s="28"/>
      <c r="K33" s="28"/>
      <c r="L33" s="28">
        <v>0</v>
      </c>
      <c r="M33" s="28"/>
      <c r="N33" s="28"/>
      <c r="O33" s="28"/>
      <c r="P33" s="28">
        <v>0</v>
      </c>
    </row>
    <row r="34" spans="1:16" ht="15" customHeight="1" x14ac:dyDescent="0.25">
      <c r="A34" s="27" t="s">
        <v>386</v>
      </c>
      <c r="B34" s="28"/>
      <c r="C34" s="28"/>
      <c r="D34" s="28"/>
      <c r="E34" s="28"/>
      <c r="F34" s="28"/>
      <c r="G34" s="28"/>
      <c r="H34" s="28"/>
      <c r="I34" s="28"/>
      <c r="J34" s="28"/>
      <c r="K34" s="28"/>
      <c r="L34" s="28">
        <v>0</v>
      </c>
      <c r="M34" s="28"/>
      <c r="N34" s="28"/>
      <c r="O34" s="28"/>
      <c r="P34" s="28">
        <v>0</v>
      </c>
    </row>
    <row r="35" spans="1:16" ht="15" customHeight="1" x14ac:dyDescent="0.25">
      <c r="A35" s="27" t="s">
        <v>387</v>
      </c>
      <c r="B35" s="28"/>
      <c r="C35" s="28"/>
      <c r="D35" s="28"/>
      <c r="E35" s="28"/>
      <c r="F35" s="28"/>
      <c r="G35" s="28"/>
      <c r="H35" s="28"/>
      <c r="I35" s="28"/>
      <c r="J35" s="28"/>
      <c r="K35" s="28"/>
      <c r="L35" s="28">
        <v>0</v>
      </c>
      <c r="M35" s="28"/>
      <c r="N35" s="28"/>
      <c r="O35" s="28"/>
      <c r="P35" s="28">
        <v>0</v>
      </c>
    </row>
    <row r="36" spans="1:16" ht="15" customHeight="1" x14ac:dyDescent="0.25">
      <c r="A36" s="27" t="s">
        <v>388</v>
      </c>
      <c r="B36" s="28"/>
      <c r="C36" s="28"/>
      <c r="D36" s="28"/>
      <c r="E36" s="28"/>
      <c r="F36" s="28"/>
      <c r="G36" s="28"/>
      <c r="H36" s="28"/>
      <c r="I36" s="28"/>
      <c r="J36" s="28"/>
      <c r="K36" s="28"/>
      <c r="L36" s="28">
        <v>0</v>
      </c>
      <c r="M36" s="28"/>
      <c r="N36" s="28"/>
      <c r="O36" s="28"/>
      <c r="P36" s="28">
        <v>0</v>
      </c>
    </row>
    <row r="37" spans="1:16" ht="15" customHeight="1" x14ac:dyDescent="0.25">
      <c r="A37" s="27" t="s">
        <v>389</v>
      </c>
      <c r="B37" s="28"/>
      <c r="C37" s="28"/>
      <c r="D37" s="28"/>
      <c r="E37" s="28"/>
      <c r="F37" s="28"/>
      <c r="G37" s="28"/>
      <c r="H37" s="28"/>
      <c r="I37" s="28"/>
      <c r="J37" s="28"/>
      <c r="K37" s="28"/>
      <c r="L37" s="28">
        <v>0</v>
      </c>
      <c r="M37" s="28"/>
      <c r="N37" s="28"/>
      <c r="O37" s="28"/>
      <c r="P37" s="28">
        <v>0</v>
      </c>
    </row>
    <row r="38" spans="1:16" ht="15" customHeight="1" x14ac:dyDescent="0.25">
      <c r="A38" s="27" t="s">
        <v>390</v>
      </c>
      <c r="B38" s="28"/>
      <c r="C38" s="28"/>
      <c r="D38" s="28"/>
      <c r="E38" s="28"/>
      <c r="F38" s="28"/>
      <c r="G38" s="28"/>
      <c r="H38" s="28"/>
      <c r="I38" s="28"/>
      <c r="J38" s="28"/>
      <c r="K38" s="28"/>
      <c r="L38" s="28">
        <v>0</v>
      </c>
      <c r="M38" s="28"/>
      <c r="N38" s="28"/>
      <c r="O38" s="28"/>
      <c r="P38" s="28">
        <v>0</v>
      </c>
    </row>
    <row r="39" spans="1:16" ht="15" customHeight="1" x14ac:dyDescent="0.25">
      <c r="A39" s="27" t="s">
        <v>391</v>
      </c>
      <c r="B39" s="28"/>
      <c r="C39" s="28"/>
      <c r="D39" s="28"/>
      <c r="E39" s="28"/>
      <c r="F39" s="28"/>
      <c r="G39" s="28"/>
      <c r="H39" s="28"/>
      <c r="I39" s="28"/>
      <c r="J39" s="28"/>
      <c r="K39" s="28"/>
      <c r="L39" s="28">
        <v>0</v>
      </c>
      <c r="M39" s="28"/>
      <c r="N39" s="28"/>
      <c r="O39" s="28"/>
      <c r="P39" s="28">
        <v>0</v>
      </c>
    </row>
    <row r="40" spans="1:16" ht="15" customHeight="1" x14ac:dyDescent="0.25">
      <c r="A40" s="27" t="s">
        <v>392</v>
      </c>
      <c r="B40" s="28"/>
      <c r="C40" s="28"/>
      <c r="D40" s="28"/>
      <c r="E40" s="28"/>
      <c r="F40" s="28"/>
      <c r="G40" s="28"/>
      <c r="H40" s="28"/>
      <c r="I40" s="28"/>
      <c r="J40" s="28"/>
      <c r="K40" s="28"/>
      <c r="L40" s="28">
        <v>0</v>
      </c>
      <c r="M40" s="28"/>
      <c r="N40" s="28"/>
      <c r="O40" s="28"/>
      <c r="P40" s="28">
        <v>0</v>
      </c>
    </row>
    <row r="41" spans="1:16" ht="15" customHeight="1" x14ac:dyDescent="0.25">
      <c r="A41" s="27" t="s">
        <v>393</v>
      </c>
      <c r="B41" s="28"/>
      <c r="C41" s="28"/>
      <c r="D41" s="28"/>
      <c r="E41" s="28"/>
      <c r="F41" s="28"/>
      <c r="G41" s="28"/>
      <c r="H41" s="28"/>
      <c r="I41" s="28"/>
      <c r="J41" s="28"/>
      <c r="K41" s="28"/>
      <c r="L41" s="28">
        <v>0</v>
      </c>
      <c r="M41" s="28"/>
      <c r="N41" s="28"/>
      <c r="O41" s="28"/>
      <c r="P41" s="28">
        <v>0</v>
      </c>
    </row>
    <row r="42" spans="1:16" ht="15" customHeight="1" x14ac:dyDescent="0.25">
      <c r="A42" s="27" t="s">
        <v>394</v>
      </c>
      <c r="B42" s="28"/>
      <c r="C42" s="28"/>
      <c r="D42" s="28"/>
      <c r="E42" s="28"/>
      <c r="F42" s="28"/>
      <c r="G42" s="28"/>
      <c r="H42" s="28"/>
      <c r="I42" s="28"/>
      <c r="J42" s="28"/>
      <c r="K42" s="28"/>
      <c r="L42" s="28">
        <v>0</v>
      </c>
      <c r="M42" s="28"/>
      <c r="N42" s="28"/>
      <c r="O42" s="28"/>
      <c r="P42" s="28">
        <v>0</v>
      </c>
    </row>
    <row r="43" spans="1:16" ht="15" customHeight="1" x14ac:dyDescent="0.25">
      <c r="A43" s="27" t="s">
        <v>395</v>
      </c>
      <c r="B43" s="28"/>
      <c r="C43" s="28"/>
      <c r="D43" s="28"/>
      <c r="E43" s="28"/>
      <c r="F43" s="28"/>
      <c r="G43" s="28"/>
      <c r="H43" s="28"/>
      <c r="I43" s="28"/>
      <c r="J43" s="28"/>
      <c r="K43" s="28"/>
      <c r="L43" s="28">
        <v>0</v>
      </c>
      <c r="M43" s="28"/>
      <c r="N43" s="28"/>
      <c r="O43" s="28"/>
      <c r="P43" s="28">
        <v>0</v>
      </c>
    </row>
    <row r="44" spans="1:16" ht="15" customHeight="1" x14ac:dyDescent="0.25">
      <c r="A44" s="27" t="s">
        <v>396</v>
      </c>
      <c r="B44" s="28"/>
      <c r="C44" s="28"/>
      <c r="D44" s="28"/>
      <c r="E44" s="28"/>
      <c r="F44" s="28"/>
      <c r="G44" s="28"/>
      <c r="H44" s="28"/>
      <c r="I44" s="28"/>
      <c r="J44" s="28"/>
      <c r="K44" s="28"/>
      <c r="L44" s="28">
        <v>0</v>
      </c>
      <c r="M44" s="28"/>
      <c r="N44" s="28"/>
      <c r="O44" s="28"/>
      <c r="P44" s="28">
        <v>0</v>
      </c>
    </row>
    <row r="45" spans="1:16" ht="15" customHeight="1" x14ac:dyDescent="0.25">
      <c r="A45" s="27" t="s">
        <v>397</v>
      </c>
      <c r="B45" s="28"/>
      <c r="C45" s="28"/>
      <c r="D45" s="28"/>
      <c r="E45" s="28"/>
      <c r="F45" s="28"/>
      <c r="G45" s="28"/>
      <c r="H45" s="28"/>
      <c r="I45" s="28"/>
      <c r="J45" s="28"/>
      <c r="K45" s="28"/>
      <c r="L45" s="28">
        <v>0</v>
      </c>
      <c r="M45" s="28"/>
      <c r="N45" s="28"/>
      <c r="O45" s="28"/>
      <c r="P45" s="28">
        <v>0</v>
      </c>
    </row>
    <row r="46" spans="1:16" ht="15" customHeight="1" x14ac:dyDescent="0.25">
      <c r="A46" s="27" t="s">
        <v>398</v>
      </c>
      <c r="B46" s="28"/>
      <c r="C46" s="28"/>
      <c r="D46" s="28"/>
      <c r="E46" s="28"/>
      <c r="F46" s="28"/>
      <c r="G46" s="28"/>
      <c r="H46" s="28"/>
      <c r="I46" s="28"/>
      <c r="J46" s="28"/>
      <c r="K46" s="28"/>
      <c r="L46" s="28">
        <v>0</v>
      </c>
      <c r="M46" s="28"/>
      <c r="N46" s="28"/>
      <c r="O46" s="28"/>
      <c r="P46" s="28">
        <v>0</v>
      </c>
    </row>
    <row r="47" spans="1:16" ht="15" customHeight="1" x14ac:dyDescent="0.25">
      <c r="A47" s="27" t="s">
        <v>399</v>
      </c>
      <c r="B47" s="28"/>
      <c r="C47" s="28"/>
      <c r="D47" s="28"/>
      <c r="E47" s="28"/>
      <c r="F47" s="28"/>
      <c r="G47" s="28"/>
      <c r="H47" s="28"/>
      <c r="I47" s="28"/>
      <c r="J47" s="28"/>
      <c r="K47" s="28"/>
      <c r="L47" s="28">
        <v>0</v>
      </c>
      <c r="M47" s="28"/>
      <c r="N47" s="28"/>
      <c r="O47" s="28"/>
      <c r="P47" s="28">
        <v>0</v>
      </c>
    </row>
    <row r="48" spans="1:16" ht="15" customHeight="1" x14ac:dyDescent="0.25">
      <c r="A48" s="27" t="s">
        <v>400</v>
      </c>
      <c r="B48" s="28"/>
      <c r="C48" s="28"/>
      <c r="D48" s="28"/>
      <c r="E48" s="28"/>
      <c r="F48" s="28"/>
      <c r="G48" s="28"/>
      <c r="H48" s="28"/>
      <c r="I48" s="28"/>
      <c r="J48" s="28"/>
      <c r="K48" s="28"/>
      <c r="L48" s="28">
        <v>0</v>
      </c>
      <c r="M48" s="28"/>
      <c r="N48" s="28"/>
      <c r="O48" s="28"/>
      <c r="P48" s="28">
        <v>0</v>
      </c>
    </row>
    <row r="49" spans="1:17" ht="15" customHeight="1" x14ac:dyDescent="0.25">
      <c r="A49" s="27" t="s">
        <v>401</v>
      </c>
      <c r="B49" s="28"/>
      <c r="C49" s="28"/>
      <c r="D49" s="28"/>
      <c r="E49" s="28"/>
      <c r="F49" s="28"/>
      <c r="G49" s="28"/>
      <c r="H49" s="28"/>
      <c r="I49" s="28"/>
      <c r="J49" s="28"/>
      <c r="K49" s="28"/>
      <c r="L49" s="28">
        <v>0</v>
      </c>
      <c r="M49" s="28"/>
      <c r="N49" s="28"/>
      <c r="O49" s="28"/>
      <c r="P49" s="28">
        <v>0</v>
      </c>
    </row>
    <row r="50" spans="1:17" ht="15" customHeight="1" x14ac:dyDescent="0.25">
      <c r="A50" s="27" t="s">
        <v>402</v>
      </c>
      <c r="B50" s="28"/>
      <c r="C50" s="28"/>
      <c r="D50" s="28"/>
      <c r="E50" s="28"/>
      <c r="F50" s="28"/>
      <c r="G50" s="28"/>
      <c r="H50" s="28"/>
      <c r="I50" s="28"/>
      <c r="J50" s="28"/>
      <c r="K50" s="28"/>
      <c r="L50" s="28">
        <v>0</v>
      </c>
      <c r="M50" s="28"/>
      <c r="N50" s="28"/>
      <c r="O50" s="28"/>
      <c r="P50" s="28">
        <v>0</v>
      </c>
    </row>
    <row r="51" spans="1:17" ht="15" customHeight="1" x14ac:dyDescent="0.25">
      <c r="A51" s="27" t="s">
        <v>403</v>
      </c>
      <c r="B51" s="28"/>
      <c r="C51" s="28"/>
      <c r="D51" s="28"/>
      <c r="E51" s="28"/>
      <c r="F51" s="28"/>
      <c r="G51" s="28"/>
      <c r="H51" s="28"/>
      <c r="I51" s="28"/>
      <c r="J51" s="28"/>
      <c r="K51" s="28"/>
      <c r="L51" s="28">
        <v>0</v>
      </c>
      <c r="M51" s="28"/>
      <c r="N51" s="28"/>
      <c r="O51" s="28"/>
      <c r="P51" s="28">
        <v>0</v>
      </c>
    </row>
    <row r="52" spans="1:17" ht="15" customHeight="1" x14ac:dyDescent="0.25">
      <c r="A52" s="27" t="s">
        <v>404</v>
      </c>
      <c r="B52" s="28"/>
      <c r="C52" s="28"/>
      <c r="D52" s="28"/>
      <c r="E52" s="28"/>
      <c r="F52" s="28"/>
      <c r="G52" s="28"/>
      <c r="H52" s="28"/>
      <c r="I52" s="28"/>
      <c r="J52" s="28"/>
      <c r="K52" s="28"/>
      <c r="L52" s="28">
        <v>0</v>
      </c>
      <c r="M52" s="28"/>
      <c r="N52" s="28"/>
      <c r="O52" s="28"/>
      <c r="P52" s="28">
        <v>0</v>
      </c>
    </row>
    <row r="53" spans="1:17" ht="15" customHeight="1" x14ac:dyDescent="0.25">
      <c r="A53" s="27" t="s">
        <v>405</v>
      </c>
      <c r="B53" s="28"/>
      <c r="C53" s="28"/>
      <c r="D53" s="28"/>
      <c r="E53" s="28"/>
      <c r="F53" s="28"/>
      <c r="G53" s="28"/>
      <c r="H53" s="28"/>
      <c r="I53" s="28"/>
      <c r="J53" s="28"/>
      <c r="K53" s="28"/>
      <c r="L53" s="28">
        <v>0</v>
      </c>
      <c r="M53" s="28"/>
      <c r="N53" s="28"/>
      <c r="O53" s="28"/>
      <c r="P53" s="28">
        <v>0</v>
      </c>
    </row>
    <row r="54" spans="1:17" ht="15" customHeight="1" x14ac:dyDescent="0.25">
      <c r="A54" s="27" t="s">
        <v>406</v>
      </c>
      <c r="B54" s="28"/>
      <c r="C54" s="28"/>
      <c r="D54" s="28"/>
      <c r="E54" s="28"/>
      <c r="F54" s="28"/>
      <c r="G54" s="28"/>
      <c r="H54" s="28"/>
      <c r="I54" s="28"/>
      <c r="J54" s="28"/>
      <c r="K54" s="28"/>
      <c r="L54" s="28">
        <v>0</v>
      </c>
      <c r="M54" s="28"/>
      <c r="N54" s="28"/>
      <c r="O54" s="28"/>
      <c r="P54" s="28">
        <v>0</v>
      </c>
    </row>
    <row r="55" spans="1:17" ht="15" customHeight="1" x14ac:dyDescent="0.25">
      <c r="A55" s="27" t="s">
        <v>407</v>
      </c>
      <c r="B55" s="28"/>
      <c r="C55" s="28"/>
      <c r="D55" s="28"/>
      <c r="E55" s="28"/>
      <c r="F55" s="28">
        <v>33</v>
      </c>
      <c r="G55" s="28"/>
      <c r="H55" s="28"/>
      <c r="I55" s="28"/>
      <c r="J55" s="28"/>
      <c r="K55" s="28"/>
      <c r="L55" s="28">
        <v>33</v>
      </c>
      <c r="M55" s="28">
        <v>59</v>
      </c>
      <c r="N55" s="28">
        <v>472</v>
      </c>
      <c r="O55" s="28">
        <v>11</v>
      </c>
      <c r="P55" s="28">
        <v>483</v>
      </c>
    </row>
    <row r="56" spans="1:17" ht="15" customHeight="1" x14ac:dyDescent="0.25">
      <c r="A56" s="22" t="s">
        <v>408</v>
      </c>
      <c r="B56" s="23">
        <v>0</v>
      </c>
      <c r="C56" s="23">
        <v>0</v>
      </c>
      <c r="D56" s="23">
        <v>0</v>
      </c>
      <c r="E56" s="23">
        <v>0</v>
      </c>
      <c r="F56" s="23">
        <v>33</v>
      </c>
      <c r="G56" s="23">
        <v>0</v>
      </c>
      <c r="H56" s="23">
        <v>0</v>
      </c>
      <c r="I56" s="23">
        <v>0</v>
      </c>
      <c r="J56" s="23">
        <v>0</v>
      </c>
      <c r="K56" s="23">
        <v>0</v>
      </c>
      <c r="L56" s="23">
        <v>33</v>
      </c>
      <c r="M56" s="23">
        <v>59</v>
      </c>
      <c r="N56" s="23">
        <v>472</v>
      </c>
      <c r="O56" s="23">
        <v>11</v>
      </c>
      <c r="P56" s="23">
        <v>483</v>
      </c>
    </row>
    <row r="57" spans="1:17" x14ac:dyDescent="0.25">
      <c r="A57" s="16"/>
      <c r="B57" s="16"/>
      <c r="C57" s="15"/>
      <c r="D57" s="15"/>
      <c r="E57" s="15"/>
      <c r="F57" s="15"/>
      <c r="G57" s="15"/>
      <c r="H57" s="15"/>
      <c r="I57" s="15"/>
      <c r="J57" s="15"/>
      <c r="K57" s="15"/>
      <c r="L57" s="15"/>
      <c r="M57" s="15"/>
      <c r="N57" s="15"/>
      <c r="O57" s="15"/>
      <c r="P57" s="15"/>
      <c r="Q57" s="15"/>
    </row>
    <row r="58" spans="1:17" x14ac:dyDescent="0.25">
      <c r="A58" s="16"/>
      <c r="B58" s="16"/>
      <c r="C58" s="15"/>
      <c r="D58" s="15"/>
      <c r="E58" s="15"/>
      <c r="F58" s="15"/>
      <c r="G58" s="15"/>
      <c r="H58" s="15"/>
      <c r="I58" s="15"/>
      <c r="J58" s="15"/>
      <c r="K58" s="15"/>
      <c r="L58" s="15"/>
      <c r="M58" s="15"/>
      <c r="N58" s="15"/>
      <c r="O58" s="15"/>
      <c r="P58" s="15"/>
      <c r="Q58" s="15"/>
    </row>
    <row r="59" spans="1:17" ht="152.25" x14ac:dyDescent="0.25">
      <c r="A59" s="23" t="s">
        <v>409</v>
      </c>
      <c r="B59" s="23" t="s">
        <v>345</v>
      </c>
      <c r="C59" s="24" t="s">
        <v>346</v>
      </c>
      <c r="D59" s="24" t="s">
        <v>347</v>
      </c>
      <c r="E59" s="24" t="s">
        <v>348</v>
      </c>
      <c r="F59" s="24" t="s">
        <v>349</v>
      </c>
      <c r="G59" s="24" t="s">
        <v>350</v>
      </c>
      <c r="H59" s="24" t="s">
        <v>351</v>
      </c>
      <c r="I59" s="24" t="s">
        <v>352</v>
      </c>
      <c r="J59" s="24" t="s">
        <v>353</v>
      </c>
      <c r="K59" s="24" t="s">
        <v>354</v>
      </c>
      <c r="L59" s="24" t="s">
        <v>355</v>
      </c>
      <c r="M59" s="24" t="s">
        <v>356</v>
      </c>
      <c r="N59" s="24" t="s">
        <v>357</v>
      </c>
      <c r="O59" s="24" t="s">
        <v>358</v>
      </c>
      <c r="P59" s="24" t="s">
        <v>359</v>
      </c>
      <c r="Q59" s="15"/>
    </row>
    <row r="60" spans="1:17" x14ac:dyDescent="0.25">
      <c r="A60" s="22" t="s">
        <v>410</v>
      </c>
      <c r="B60" s="34">
        <v>1693</v>
      </c>
      <c r="C60" s="23">
        <v>87</v>
      </c>
      <c r="D60" s="23">
        <v>581</v>
      </c>
      <c r="E60" s="23">
        <v>4893</v>
      </c>
      <c r="F60" s="23">
        <v>738</v>
      </c>
      <c r="G60" s="23">
        <v>891</v>
      </c>
      <c r="H60" s="23">
        <v>0</v>
      </c>
      <c r="I60" s="23">
        <v>14</v>
      </c>
      <c r="J60" s="23">
        <v>51</v>
      </c>
      <c r="K60" s="23">
        <v>0</v>
      </c>
      <c r="L60" s="23">
        <v>8948</v>
      </c>
      <c r="M60" s="23">
        <v>2568</v>
      </c>
      <c r="N60" s="23">
        <v>9151</v>
      </c>
      <c r="O60" s="23">
        <v>9052</v>
      </c>
      <c r="P60" s="23">
        <v>18203</v>
      </c>
      <c r="Q60" s="15"/>
    </row>
    <row r="62" spans="1:17" x14ac:dyDescent="0.25">
      <c r="A62" s="17" t="s">
        <v>411</v>
      </c>
    </row>
    <row r="63" spans="1:17" ht="105" x14ac:dyDescent="0.25">
      <c r="A63" s="28" t="s">
        <v>412</v>
      </c>
      <c r="B63" s="28" t="s">
        <v>413</v>
      </c>
      <c r="C63" s="28" t="s">
        <v>414</v>
      </c>
      <c r="D63" s="28" t="s">
        <v>415</v>
      </c>
      <c r="E63" s="28" t="s">
        <v>416</v>
      </c>
    </row>
    <row r="64" spans="1:17" x14ac:dyDescent="0.25">
      <c r="A64" s="18" t="s">
        <v>417</v>
      </c>
      <c r="B64" s="35">
        <v>183456.38</v>
      </c>
      <c r="C64" s="35">
        <v>1775695.17</v>
      </c>
      <c r="D64" s="35">
        <v>22069985.739999998</v>
      </c>
      <c r="E64" s="18">
        <v>0</v>
      </c>
    </row>
    <row r="65" spans="1:5" x14ac:dyDescent="0.25">
      <c r="A65" s="18" t="s">
        <v>418</v>
      </c>
      <c r="B65" s="35">
        <v>132279.38</v>
      </c>
      <c r="C65" s="35">
        <v>1220353.8500000001</v>
      </c>
      <c r="D65" s="35">
        <v>17239832.449999999</v>
      </c>
      <c r="E65" s="18">
        <v>0</v>
      </c>
    </row>
    <row r="67" spans="1:5" x14ac:dyDescent="0.25">
      <c r="A67" s="17" t="s">
        <v>419</v>
      </c>
    </row>
    <row r="68" spans="1:5" ht="105" x14ac:dyDescent="0.25">
      <c r="A68" s="28" t="s">
        <v>412</v>
      </c>
      <c r="B68" s="28" t="s">
        <v>413</v>
      </c>
      <c r="C68" s="28" t="s">
        <v>414</v>
      </c>
      <c r="D68" s="28" t="s">
        <v>415</v>
      </c>
      <c r="E68" s="28" t="s">
        <v>416</v>
      </c>
    </row>
    <row r="69" spans="1:5" x14ac:dyDescent="0.25">
      <c r="A69" s="36" t="s">
        <v>420</v>
      </c>
      <c r="B69" s="35">
        <v>31000</v>
      </c>
      <c r="C69" s="35">
        <v>10448</v>
      </c>
      <c r="D69" s="35">
        <v>0</v>
      </c>
      <c r="E69" s="18">
        <v>0</v>
      </c>
    </row>
    <row r="70" spans="1:5" x14ac:dyDescent="0.25">
      <c r="A70" s="36" t="s">
        <v>421</v>
      </c>
      <c r="B70" s="18">
        <v>0</v>
      </c>
      <c r="C70" s="35">
        <v>22946</v>
      </c>
      <c r="D70" s="35">
        <v>51938</v>
      </c>
      <c r="E70" s="35">
        <v>29275</v>
      </c>
    </row>
    <row r="71" spans="1:5" x14ac:dyDescent="0.25">
      <c r="A71" s="36" t="s">
        <v>422</v>
      </c>
      <c r="B71" s="35">
        <v>6000</v>
      </c>
      <c r="C71" s="35">
        <v>177000</v>
      </c>
      <c r="D71" s="35">
        <v>21582</v>
      </c>
      <c r="E71" s="35">
        <v>0</v>
      </c>
    </row>
    <row r="72" spans="1:5" x14ac:dyDescent="0.25">
      <c r="A72" s="36" t="s">
        <v>423</v>
      </c>
      <c r="B72" s="35">
        <v>4000</v>
      </c>
      <c r="C72" s="35">
        <v>26009</v>
      </c>
      <c r="D72" s="35">
        <v>141946</v>
      </c>
      <c r="E72" s="18">
        <v>0</v>
      </c>
    </row>
    <row r="73" spans="1:5" x14ac:dyDescent="0.25">
      <c r="A73" t="s">
        <v>424</v>
      </c>
      <c r="B73" s="35">
        <v>38320</v>
      </c>
      <c r="C73" s="18">
        <v>0</v>
      </c>
      <c r="D73" s="35">
        <v>279414</v>
      </c>
      <c r="E73" s="18">
        <v>0</v>
      </c>
    </row>
    <row r="74" spans="1:5" x14ac:dyDescent="0.25">
      <c r="A74" s="36" t="s">
        <v>425</v>
      </c>
      <c r="B74" s="35">
        <v>14900</v>
      </c>
      <c r="C74" s="35">
        <v>74676</v>
      </c>
      <c r="D74" s="35">
        <v>0</v>
      </c>
      <c r="E74" s="18">
        <v>0</v>
      </c>
    </row>
    <row r="75" spans="1:5" x14ac:dyDescent="0.25">
      <c r="A75" s="36" t="s">
        <v>426</v>
      </c>
      <c r="B75" s="35">
        <v>258105</v>
      </c>
      <c r="C75" s="35">
        <v>293697</v>
      </c>
      <c r="D75" s="35">
        <v>50000</v>
      </c>
      <c r="E75" s="35">
        <v>0</v>
      </c>
    </row>
    <row r="76" spans="1:5" x14ac:dyDescent="0.25">
      <c r="A76" s="36" t="s">
        <v>427</v>
      </c>
      <c r="B76" s="35">
        <v>196508</v>
      </c>
      <c r="C76" s="35">
        <v>113792</v>
      </c>
      <c r="D76" s="35">
        <v>0</v>
      </c>
      <c r="E76" s="18">
        <v>0</v>
      </c>
    </row>
    <row r="77" spans="1:5" x14ac:dyDescent="0.25">
      <c r="A77" s="36" t="s">
        <v>428</v>
      </c>
      <c r="B77" s="35">
        <v>427240</v>
      </c>
      <c r="C77" s="35">
        <v>74995</v>
      </c>
      <c r="D77" s="35">
        <v>4400</v>
      </c>
      <c r="E77" s="18">
        <v>0</v>
      </c>
    </row>
    <row r="78" spans="1:5" x14ac:dyDescent="0.25">
      <c r="A78" s="36" t="s">
        <v>429</v>
      </c>
      <c r="B78" s="35">
        <v>460016</v>
      </c>
      <c r="C78" s="35">
        <v>114575</v>
      </c>
      <c r="D78" s="35">
        <v>6772</v>
      </c>
      <c r="E78" s="18">
        <v>0</v>
      </c>
    </row>
    <row r="79" spans="1:5" x14ac:dyDescent="0.25">
      <c r="A79" s="36" t="s">
        <v>17</v>
      </c>
      <c r="B79" s="35">
        <v>0</v>
      </c>
      <c r="C79" s="35">
        <v>0</v>
      </c>
      <c r="D79" s="35">
        <v>0</v>
      </c>
      <c r="E79" s="18">
        <v>0</v>
      </c>
    </row>
    <row r="80" spans="1:5" x14ac:dyDescent="0.25">
      <c r="A80" s="36" t="s">
        <v>430</v>
      </c>
      <c r="B80" s="35">
        <v>33750</v>
      </c>
      <c r="C80" s="35">
        <v>0</v>
      </c>
      <c r="D80" s="35">
        <v>12000</v>
      </c>
      <c r="E80" s="18">
        <v>0</v>
      </c>
    </row>
    <row r="81" spans="1:5" x14ac:dyDescent="0.25">
      <c r="A81" s="36" t="s">
        <v>18</v>
      </c>
      <c r="B81" s="35">
        <v>63840</v>
      </c>
      <c r="C81" s="35">
        <v>766895</v>
      </c>
      <c r="D81" s="35">
        <v>0</v>
      </c>
      <c r="E81" s="35">
        <v>0</v>
      </c>
    </row>
    <row r="82" spans="1:5" x14ac:dyDescent="0.25">
      <c r="A82" s="36" t="s">
        <v>431</v>
      </c>
      <c r="B82" s="35">
        <v>6000</v>
      </c>
      <c r="C82" s="35">
        <v>10478</v>
      </c>
      <c r="D82" s="35">
        <v>0</v>
      </c>
      <c r="E82" s="18">
        <v>0</v>
      </c>
    </row>
    <row r="83" spans="1:5" x14ac:dyDescent="0.25">
      <c r="A83" s="36" t="s">
        <v>432</v>
      </c>
      <c r="B83" s="35">
        <v>30447</v>
      </c>
      <c r="C83" s="35">
        <v>1790</v>
      </c>
      <c r="D83" s="35">
        <v>5500</v>
      </c>
      <c r="E83" s="18">
        <v>0</v>
      </c>
    </row>
    <row r="84" spans="1:5" x14ac:dyDescent="0.25">
      <c r="A84" s="36" t="s">
        <v>25</v>
      </c>
      <c r="B84" s="35">
        <v>0</v>
      </c>
      <c r="C84" s="35">
        <v>20500</v>
      </c>
      <c r="D84" s="35">
        <v>0</v>
      </c>
      <c r="E84" s="18">
        <v>0</v>
      </c>
    </row>
    <row r="85" spans="1:5" x14ac:dyDescent="0.25">
      <c r="A85" s="36" t="s">
        <v>433</v>
      </c>
      <c r="B85" s="35">
        <v>249265</v>
      </c>
      <c r="C85" s="35">
        <v>132215</v>
      </c>
      <c r="D85" s="35">
        <v>7800</v>
      </c>
      <c r="E85" s="18">
        <v>0</v>
      </c>
    </row>
    <row r="86" spans="1:5" x14ac:dyDescent="0.25">
      <c r="A86" s="36" t="s">
        <v>434</v>
      </c>
      <c r="B86" s="35">
        <v>104473</v>
      </c>
      <c r="C86" s="35">
        <v>92500</v>
      </c>
      <c r="D86" s="35">
        <v>0</v>
      </c>
      <c r="E86" s="35">
        <v>4000</v>
      </c>
    </row>
    <row r="87" spans="1:5" x14ac:dyDescent="0.25">
      <c r="A87" s="36" t="s">
        <v>435</v>
      </c>
      <c r="B87" s="35">
        <v>23495.06</v>
      </c>
      <c r="C87" s="35">
        <v>151387</v>
      </c>
      <c r="D87" s="35">
        <v>0</v>
      </c>
      <c r="E87" s="18">
        <v>0</v>
      </c>
    </row>
    <row r="88" spans="1:5" x14ac:dyDescent="0.25">
      <c r="A88" s="36" t="s">
        <v>436</v>
      </c>
      <c r="B88" s="35">
        <v>209682</v>
      </c>
      <c r="C88" s="35">
        <v>0</v>
      </c>
      <c r="D88" s="35">
        <v>22819</v>
      </c>
      <c r="E88" s="35">
        <v>17366</v>
      </c>
    </row>
    <row r="89" spans="1:5" x14ac:dyDescent="0.25">
      <c r="A89" s="36" t="s">
        <v>437</v>
      </c>
      <c r="B89" s="35">
        <v>44408</v>
      </c>
      <c r="C89" s="35">
        <v>1101657</v>
      </c>
      <c r="D89" s="35">
        <v>51864</v>
      </c>
      <c r="E89" s="18">
        <v>0</v>
      </c>
    </row>
    <row r="91" spans="1:5" x14ac:dyDescent="0.25">
      <c r="A91" s="17" t="s">
        <v>438</v>
      </c>
    </row>
    <row r="92" spans="1:5" ht="105" x14ac:dyDescent="0.25">
      <c r="A92" s="28" t="s">
        <v>412</v>
      </c>
      <c r="B92" s="28" t="s">
        <v>413</v>
      </c>
      <c r="C92" s="28" t="s">
        <v>414</v>
      </c>
      <c r="D92" s="28" t="s">
        <v>415</v>
      </c>
      <c r="E92" s="28" t="s">
        <v>416</v>
      </c>
    </row>
    <row r="93" spans="1:5" x14ac:dyDescent="0.25">
      <c r="A93" s="18" t="s">
        <v>420</v>
      </c>
      <c r="B93" s="18">
        <v>0</v>
      </c>
      <c r="C93" s="35">
        <v>63936.5</v>
      </c>
      <c r="D93" s="35">
        <v>4095.4</v>
      </c>
      <c r="E93" s="18">
        <v>0</v>
      </c>
    </row>
    <row r="94" spans="1:5" x14ac:dyDescent="0.25">
      <c r="A94" s="18" t="s">
        <v>422</v>
      </c>
      <c r="B94" s="35">
        <v>3000</v>
      </c>
      <c r="C94" s="18">
        <v>0</v>
      </c>
      <c r="D94" s="35">
        <v>41700</v>
      </c>
      <c r="E94" s="18">
        <v>0</v>
      </c>
    </row>
    <row r="95" spans="1:5" x14ac:dyDescent="0.25">
      <c r="A95" s="18" t="s">
        <v>423</v>
      </c>
      <c r="B95" s="35">
        <v>35820.239999999998</v>
      </c>
      <c r="C95" s="35">
        <v>6370.95</v>
      </c>
      <c r="D95" s="35">
        <v>302092.64</v>
      </c>
      <c r="E95" s="35">
        <v>7000</v>
      </c>
    </row>
    <row r="96" spans="1:5" x14ac:dyDescent="0.25">
      <c r="A96" s="18" t="s">
        <v>439</v>
      </c>
      <c r="B96" s="35">
        <v>2685.08</v>
      </c>
      <c r="C96" s="18">
        <v>800</v>
      </c>
      <c r="D96" s="35">
        <v>263487.69</v>
      </c>
      <c r="E96" s="18">
        <v>0</v>
      </c>
    </row>
    <row r="97" spans="1:5" x14ac:dyDescent="0.25">
      <c r="A97" s="18" t="s">
        <v>440</v>
      </c>
      <c r="B97" s="35">
        <v>0</v>
      </c>
      <c r="C97" s="35">
        <v>28333.360000000001</v>
      </c>
      <c r="D97" s="35">
        <v>0</v>
      </c>
      <c r="E97" s="18">
        <v>0</v>
      </c>
    </row>
    <row r="98" spans="1:5" x14ac:dyDescent="0.25">
      <c r="A98" s="18" t="s">
        <v>425</v>
      </c>
      <c r="B98" s="35">
        <v>17980.060000000001</v>
      </c>
      <c r="C98" s="18">
        <v>0</v>
      </c>
      <c r="D98" s="35">
        <v>0</v>
      </c>
      <c r="E98" s="18">
        <v>0</v>
      </c>
    </row>
    <row r="99" spans="1:5" x14ac:dyDescent="0.25">
      <c r="A99" s="18" t="s">
        <v>426</v>
      </c>
      <c r="B99" s="35">
        <v>190772.82</v>
      </c>
      <c r="C99" s="35">
        <v>147188.16</v>
      </c>
      <c r="D99" s="35">
        <v>97905.73</v>
      </c>
      <c r="E99" s="35">
        <v>20364.52</v>
      </c>
    </row>
    <row r="100" spans="1:5" x14ac:dyDescent="0.25">
      <c r="A100" s="18" t="s">
        <v>427</v>
      </c>
      <c r="B100" s="35">
        <v>137932.74</v>
      </c>
      <c r="C100" s="35">
        <v>209172</v>
      </c>
      <c r="D100" s="35">
        <v>0</v>
      </c>
      <c r="E100" s="18">
        <v>0</v>
      </c>
    </row>
    <row r="101" spans="1:5" x14ac:dyDescent="0.25">
      <c r="A101" s="18" t="s">
        <v>428</v>
      </c>
      <c r="B101" s="35">
        <v>357247.54</v>
      </c>
      <c r="C101" s="35">
        <v>65868.740000000005</v>
      </c>
      <c r="D101" s="35">
        <v>500</v>
      </c>
      <c r="E101" s="18">
        <v>0</v>
      </c>
    </row>
    <row r="102" spans="1:5" x14ac:dyDescent="0.25">
      <c r="A102" s="18" t="s">
        <v>429</v>
      </c>
      <c r="B102" s="35">
        <v>347759.52</v>
      </c>
      <c r="C102" s="35">
        <v>298022.39</v>
      </c>
      <c r="D102" s="35">
        <v>3000</v>
      </c>
      <c r="E102" s="18">
        <v>0</v>
      </c>
    </row>
    <row r="103" spans="1:5" x14ac:dyDescent="0.25">
      <c r="A103" s="18" t="s">
        <v>17</v>
      </c>
      <c r="B103" s="35">
        <v>0</v>
      </c>
      <c r="C103" s="35">
        <v>3000</v>
      </c>
      <c r="D103" s="35">
        <v>9740</v>
      </c>
      <c r="E103" s="18">
        <v>0</v>
      </c>
    </row>
    <row r="104" spans="1:5" x14ac:dyDescent="0.25">
      <c r="A104" s="18" t="s">
        <v>18</v>
      </c>
      <c r="B104" s="35">
        <v>47112.49</v>
      </c>
      <c r="C104" s="35">
        <v>311964.08</v>
      </c>
      <c r="D104" s="35">
        <v>0</v>
      </c>
      <c r="E104" s="35">
        <v>97631.94</v>
      </c>
    </row>
    <row r="105" spans="1:5" x14ac:dyDescent="0.25">
      <c r="A105" s="18" t="s">
        <v>431</v>
      </c>
      <c r="B105" s="35">
        <v>0</v>
      </c>
      <c r="C105" s="35">
        <v>33524</v>
      </c>
      <c r="D105" s="35">
        <v>4000</v>
      </c>
      <c r="E105" s="18">
        <v>0</v>
      </c>
    </row>
    <row r="106" spans="1:5" x14ac:dyDescent="0.25">
      <c r="A106" s="18" t="s">
        <v>432</v>
      </c>
      <c r="B106" s="35">
        <v>55460.91</v>
      </c>
      <c r="C106" s="35">
        <v>23960</v>
      </c>
      <c r="D106" s="35">
        <v>8644.99</v>
      </c>
      <c r="E106" s="18">
        <v>500</v>
      </c>
    </row>
    <row r="107" spans="1:5" x14ac:dyDescent="0.25">
      <c r="A107" s="18" t="s">
        <v>25</v>
      </c>
      <c r="B107" s="35">
        <v>0</v>
      </c>
      <c r="C107" s="35">
        <v>40000</v>
      </c>
      <c r="D107" s="35">
        <v>64375.64</v>
      </c>
      <c r="E107" s="18">
        <v>0</v>
      </c>
    </row>
    <row r="108" spans="1:5" x14ac:dyDescent="0.25">
      <c r="A108" s="18" t="s">
        <v>433</v>
      </c>
      <c r="B108" s="35">
        <v>281048.93</v>
      </c>
      <c r="C108" s="35">
        <v>424250</v>
      </c>
      <c r="D108" s="35">
        <v>11200</v>
      </c>
      <c r="E108" s="18">
        <v>0</v>
      </c>
    </row>
    <row r="109" spans="1:5" x14ac:dyDescent="0.25">
      <c r="A109" s="18" t="s">
        <v>434</v>
      </c>
      <c r="B109" s="35">
        <v>162428.38</v>
      </c>
      <c r="C109" s="35">
        <v>172998.87</v>
      </c>
      <c r="D109" s="35">
        <v>203400</v>
      </c>
      <c r="E109" s="18">
        <v>0</v>
      </c>
    </row>
    <row r="110" spans="1:5" x14ac:dyDescent="0.25">
      <c r="A110" s="18" t="s">
        <v>435</v>
      </c>
      <c r="B110" s="35">
        <v>71424.320000000007</v>
      </c>
      <c r="C110" s="35">
        <v>324888.11</v>
      </c>
      <c r="D110" s="35">
        <v>0</v>
      </c>
      <c r="E110" s="18">
        <v>0</v>
      </c>
    </row>
    <row r="111" spans="1:5" x14ac:dyDescent="0.25">
      <c r="A111" s="18" t="s">
        <v>441</v>
      </c>
      <c r="B111" s="35">
        <v>13807.42</v>
      </c>
      <c r="C111" s="35">
        <v>47000</v>
      </c>
      <c r="D111" s="35">
        <v>0</v>
      </c>
      <c r="E111" s="18">
        <v>0</v>
      </c>
    </row>
    <row r="112" spans="1:5" x14ac:dyDescent="0.25">
      <c r="A112" s="18" t="s">
        <v>436</v>
      </c>
      <c r="B112" s="35">
        <v>190124.07</v>
      </c>
      <c r="C112" s="35">
        <v>0</v>
      </c>
      <c r="D112" s="35">
        <v>4000</v>
      </c>
      <c r="E112" s="18">
        <v>0</v>
      </c>
    </row>
    <row r="113" spans="1:5" x14ac:dyDescent="0.25">
      <c r="A113" s="18" t="s">
        <v>442</v>
      </c>
      <c r="B113" s="35">
        <v>210968.06</v>
      </c>
      <c r="C113" s="35">
        <v>5244601.76</v>
      </c>
      <c r="D113" s="35">
        <v>11316560.93</v>
      </c>
      <c r="E113" s="18">
        <v>0</v>
      </c>
    </row>
  </sheetData>
  <mergeCells count="4">
    <mergeCell ref="C2:M2"/>
    <mergeCell ref="B30:L30"/>
    <mergeCell ref="N30:P30"/>
    <mergeCell ref="O2:P2"/>
  </mergeCells>
  <pageMargins left="0.70866141732283472" right="0.70866141732283472" top="0.74803149606299213" bottom="0.74803149606299213" header="0.51181102362204722" footer="0.51181102362204722"/>
  <pageSetup paperSize="8" scale="85" firstPageNumber="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topLeftCell="D1" zoomScaleNormal="100" workbookViewId="0">
      <selection activeCell="C94" sqref="C94:D99"/>
    </sheetView>
  </sheetViews>
  <sheetFormatPr defaultRowHeight="15" x14ac:dyDescent="0.25"/>
  <cols>
    <col min="1" max="1" width="2.5703125" style="16"/>
    <col min="2" max="2" width="27.7109375" style="16"/>
    <col min="3" max="3" width="22.5703125" style="37" customWidth="1"/>
    <col min="4" max="4" width="53" style="16" customWidth="1"/>
    <col min="5" max="5" width="25.28515625" style="16"/>
    <col min="6" max="6" width="42.5703125" style="16" customWidth="1"/>
    <col min="7" max="7" width="17.5703125" style="16"/>
    <col min="8" max="8" width="18.140625" style="38"/>
    <col min="9" max="9" width="15.28515625"/>
    <col min="10" max="10" width="13.28515625" bestFit="1" customWidth="1"/>
    <col min="11" max="11" width="15.85546875"/>
    <col min="12" max="12" width="14.85546875"/>
    <col min="13" max="13" width="16.42578125"/>
    <col min="14" max="1025" width="8.42578125"/>
  </cols>
  <sheetData>
    <row r="1" spans="1:13" x14ac:dyDescent="0.25">
      <c r="A1" s="185" t="s">
        <v>443</v>
      </c>
      <c r="B1" s="185"/>
      <c r="C1" s="185"/>
      <c r="D1" s="185"/>
      <c r="E1" s="185"/>
      <c r="F1" s="185"/>
      <c r="H1" s="39"/>
    </row>
    <row r="2" spans="1:13" ht="45" x14ac:dyDescent="0.25">
      <c r="A2" s="23" t="s">
        <v>444</v>
      </c>
      <c r="B2" s="23" t="s">
        <v>445</v>
      </c>
      <c r="C2" s="40" t="s">
        <v>446</v>
      </c>
      <c r="D2" s="23" t="s">
        <v>447</v>
      </c>
      <c r="E2" s="23" t="s">
        <v>448</v>
      </c>
      <c r="F2" s="23" t="s">
        <v>449</v>
      </c>
      <c r="G2" s="23" t="s">
        <v>450</v>
      </c>
      <c r="H2" s="23" t="s">
        <v>451</v>
      </c>
      <c r="I2" s="33" t="s">
        <v>452</v>
      </c>
    </row>
    <row r="3" spans="1:13" ht="55.5" customHeight="1" x14ac:dyDescent="0.25">
      <c r="A3" s="27">
        <v>1</v>
      </c>
      <c r="B3" s="41" t="s">
        <v>453</v>
      </c>
      <c r="C3" s="42">
        <v>2</v>
      </c>
      <c r="D3" s="43">
        <v>384444</v>
      </c>
      <c r="E3" s="44" t="s">
        <v>454</v>
      </c>
      <c r="F3" s="41" t="s">
        <v>455</v>
      </c>
      <c r="G3" s="45">
        <v>47098</v>
      </c>
      <c r="H3" s="45">
        <v>109895</v>
      </c>
      <c r="I3" s="45">
        <v>156993</v>
      </c>
    </row>
    <row r="4" spans="1:13" ht="62.25" customHeight="1" x14ac:dyDescent="0.25">
      <c r="A4" s="27">
        <v>2</v>
      </c>
      <c r="B4" s="41" t="s">
        <v>15</v>
      </c>
      <c r="C4" s="46" t="s">
        <v>456</v>
      </c>
      <c r="D4" s="43">
        <v>595450</v>
      </c>
      <c r="E4" s="44" t="s">
        <v>457</v>
      </c>
      <c r="F4" s="41" t="s">
        <v>458</v>
      </c>
      <c r="G4" s="45">
        <v>40452</v>
      </c>
      <c r="H4" s="45">
        <v>94387</v>
      </c>
      <c r="I4" s="45">
        <v>134839</v>
      </c>
    </row>
    <row r="6" spans="1:13" x14ac:dyDescent="0.25">
      <c r="A6" s="185" t="s">
        <v>459</v>
      </c>
      <c r="B6" s="185"/>
      <c r="C6" s="185"/>
      <c r="D6" s="185"/>
      <c r="E6" s="185"/>
      <c r="F6" s="185"/>
    </row>
    <row r="7" spans="1:13" ht="30" x14ac:dyDescent="0.25">
      <c r="A7" s="47" t="s">
        <v>444</v>
      </c>
      <c r="B7" s="23" t="s">
        <v>445</v>
      </c>
      <c r="C7" s="40" t="s">
        <v>446</v>
      </c>
      <c r="D7" s="23" t="s">
        <v>447</v>
      </c>
      <c r="E7" s="23" t="s">
        <v>448</v>
      </c>
      <c r="F7" s="23" t="s">
        <v>449</v>
      </c>
      <c r="G7" s="23" t="s">
        <v>460</v>
      </c>
      <c r="H7" s="23" t="s">
        <v>461</v>
      </c>
      <c r="I7" s="33" t="s">
        <v>462</v>
      </c>
    </row>
    <row r="8" spans="1:13" ht="41.25" customHeight="1" x14ac:dyDescent="0.25">
      <c r="A8" s="28">
        <v>1</v>
      </c>
      <c r="B8" s="41" t="s">
        <v>21</v>
      </c>
      <c r="C8" s="42">
        <v>13</v>
      </c>
      <c r="D8" s="48">
        <v>156000</v>
      </c>
      <c r="E8" s="49" t="s">
        <v>463</v>
      </c>
      <c r="F8" s="41" t="s">
        <v>464</v>
      </c>
      <c r="G8" s="45">
        <v>12000</v>
      </c>
      <c r="H8" s="45">
        <v>30000</v>
      </c>
      <c r="I8" s="45">
        <v>42000</v>
      </c>
    </row>
    <row r="9" spans="1:13" ht="44.25" customHeight="1" x14ac:dyDescent="0.25">
      <c r="A9" s="28">
        <v>2</v>
      </c>
      <c r="B9" s="41" t="s">
        <v>9</v>
      </c>
      <c r="C9" s="42">
        <v>6</v>
      </c>
      <c r="D9" s="48">
        <v>682000</v>
      </c>
      <c r="E9" s="49" t="s">
        <v>465</v>
      </c>
      <c r="F9" s="41" t="s">
        <v>466</v>
      </c>
      <c r="G9" s="45">
        <v>23000</v>
      </c>
      <c r="H9" s="45">
        <v>45000</v>
      </c>
      <c r="I9" s="45">
        <v>68000</v>
      </c>
    </row>
    <row r="10" spans="1:13" ht="44.25" customHeight="1" x14ac:dyDescent="0.25">
      <c r="A10" s="28">
        <v>3</v>
      </c>
      <c r="B10" s="41" t="s">
        <v>15</v>
      </c>
      <c r="C10" s="46" t="s">
        <v>456</v>
      </c>
      <c r="D10" s="50">
        <v>1317680</v>
      </c>
      <c r="E10" s="49" t="s">
        <v>467</v>
      </c>
      <c r="F10" s="41" t="s">
        <v>468</v>
      </c>
      <c r="G10" s="45">
        <v>10142</v>
      </c>
      <c r="H10" s="45">
        <v>45324</v>
      </c>
      <c r="I10" s="45">
        <v>55466</v>
      </c>
    </row>
    <row r="11" spans="1:13" ht="46.5" customHeight="1" x14ac:dyDescent="0.25">
      <c r="A11" s="28">
        <v>4</v>
      </c>
      <c r="B11" s="41" t="s">
        <v>15</v>
      </c>
      <c r="C11" s="42">
        <v>8</v>
      </c>
      <c r="D11" s="48">
        <v>944000</v>
      </c>
      <c r="E11" s="27" t="s">
        <v>469</v>
      </c>
      <c r="F11" s="41" t="s">
        <v>470</v>
      </c>
      <c r="G11" s="45">
        <v>38000</v>
      </c>
      <c r="H11" s="45">
        <v>163000</v>
      </c>
      <c r="I11" s="45">
        <v>201000</v>
      </c>
    </row>
    <row r="13" spans="1:13" x14ac:dyDescent="0.25">
      <c r="A13" s="185" t="s">
        <v>471</v>
      </c>
      <c r="B13" s="185"/>
      <c r="C13" s="185"/>
      <c r="D13" s="185"/>
      <c r="E13" s="185"/>
      <c r="F13" s="185"/>
      <c r="G13" s="185"/>
      <c r="H13" s="185"/>
      <c r="I13" s="185"/>
      <c r="J13" s="185"/>
      <c r="K13" s="185"/>
      <c r="L13" s="185"/>
      <c r="M13" s="185"/>
    </row>
    <row r="14" spans="1:13" ht="34.5" customHeight="1" x14ac:dyDescent="0.25">
      <c r="A14" s="33" t="s">
        <v>444</v>
      </c>
      <c r="B14" s="33" t="s">
        <v>472</v>
      </c>
      <c r="C14" s="23" t="s">
        <v>473</v>
      </c>
      <c r="D14" s="23" t="s">
        <v>474</v>
      </c>
      <c r="E14" s="33" t="s">
        <v>475</v>
      </c>
      <c r="F14" s="33" t="s">
        <v>476</v>
      </c>
      <c r="G14" s="33" t="s">
        <v>477</v>
      </c>
      <c r="H14" s="33" t="s">
        <v>478</v>
      </c>
      <c r="I14" s="33" t="s">
        <v>479</v>
      </c>
      <c r="J14" s="33" t="s">
        <v>480</v>
      </c>
      <c r="K14" s="33" t="s">
        <v>481</v>
      </c>
      <c r="L14" s="23" t="s">
        <v>482</v>
      </c>
      <c r="M14" s="23" t="s">
        <v>483</v>
      </c>
    </row>
    <row r="15" spans="1:13" ht="75" x14ac:dyDescent="0.25">
      <c r="A15" s="28">
        <v>1</v>
      </c>
      <c r="B15" s="27" t="s">
        <v>484</v>
      </c>
      <c r="C15" s="51" t="s">
        <v>485</v>
      </c>
      <c r="D15" s="27" t="s">
        <v>486</v>
      </c>
      <c r="E15" s="27" t="s">
        <v>487</v>
      </c>
      <c r="F15" s="52" t="s">
        <v>488</v>
      </c>
      <c r="G15" s="27" t="s">
        <v>489</v>
      </c>
      <c r="H15" s="27" t="s">
        <v>490</v>
      </c>
      <c r="I15" s="53" t="s">
        <v>491</v>
      </c>
      <c r="J15" s="54">
        <f>48400+62625</f>
        <v>111025</v>
      </c>
      <c r="K15" s="54">
        <f>48400+62625</f>
        <v>111025</v>
      </c>
      <c r="L15" s="55">
        <v>856961937.57000005</v>
      </c>
      <c r="M15" s="55">
        <v>424800000</v>
      </c>
    </row>
    <row r="16" spans="1:13" ht="45" x14ac:dyDescent="0.25">
      <c r="A16" s="28">
        <v>2</v>
      </c>
      <c r="B16" s="27" t="s">
        <v>492</v>
      </c>
      <c r="C16" s="51" t="s">
        <v>493</v>
      </c>
      <c r="D16" s="27" t="s">
        <v>494</v>
      </c>
      <c r="E16" s="27" t="s">
        <v>495</v>
      </c>
      <c r="F16" s="52" t="s">
        <v>496</v>
      </c>
      <c r="G16" s="27" t="s">
        <v>497</v>
      </c>
      <c r="H16" s="27" t="s">
        <v>498</v>
      </c>
      <c r="I16" s="53" t="s">
        <v>499</v>
      </c>
      <c r="J16" s="54">
        <v>106458.75</v>
      </c>
      <c r="K16" s="54">
        <v>106458.75</v>
      </c>
      <c r="L16" s="55">
        <v>5207821.75</v>
      </c>
      <c r="M16" s="55">
        <v>4998290.25</v>
      </c>
    </row>
    <row r="17" spans="1:13" ht="60" x14ac:dyDescent="0.25">
      <c r="A17" s="28">
        <v>3</v>
      </c>
      <c r="B17" s="27" t="s">
        <v>492</v>
      </c>
      <c r="C17" s="51" t="s">
        <v>485</v>
      </c>
      <c r="D17" s="27" t="s">
        <v>500</v>
      </c>
      <c r="E17" s="27" t="s">
        <v>501</v>
      </c>
      <c r="F17" s="52" t="s">
        <v>502</v>
      </c>
      <c r="G17" s="27" t="s">
        <v>503</v>
      </c>
      <c r="H17" s="27" t="s">
        <v>504</v>
      </c>
      <c r="I17" s="53" t="s">
        <v>499</v>
      </c>
      <c r="J17" s="54">
        <v>934406.25</v>
      </c>
      <c r="K17" s="54">
        <v>934406</v>
      </c>
      <c r="L17" s="55">
        <v>4130272.5</v>
      </c>
      <c r="M17" s="55">
        <v>3992402.25</v>
      </c>
    </row>
    <row r="18" spans="1:13" ht="30" x14ac:dyDescent="0.25">
      <c r="A18" s="28">
        <v>4</v>
      </c>
      <c r="B18" s="27" t="s">
        <v>492</v>
      </c>
      <c r="C18" s="51" t="s">
        <v>505</v>
      </c>
      <c r="D18" s="52" t="s">
        <v>506</v>
      </c>
      <c r="E18" s="27" t="s">
        <v>507</v>
      </c>
      <c r="F18" s="27" t="s">
        <v>508</v>
      </c>
      <c r="G18" s="27" t="s">
        <v>509</v>
      </c>
      <c r="H18" s="53" t="s">
        <v>510</v>
      </c>
      <c r="I18" s="53" t="s">
        <v>499</v>
      </c>
      <c r="J18" s="54">
        <v>99975</v>
      </c>
      <c r="K18" s="54">
        <v>99975</v>
      </c>
      <c r="L18" s="55">
        <v>5085247</v>
      </c>
      <c r="M18" s="55">
        <v>4982477</v>
      </c>
    </row>
    <row r="19" spans="1:13" ht="30" x14ac:dyDescent="0.25">
      <c r="A19" s="28">
        <v>5</v>
      </c>
      <c r="B19" s="27" t="s">
        <v>492</v>
      </c>
      <c r="C19" s="51" t="s">
        <v>511</v>
      </c>
      <c r="D19" s="52" t="s">
        <v>512</v>
      </c>
      <c r="E19" s="27" t="s">
        <v>513</v>
      </c>
      <c r="F19" s="27" t="s">
        <v>514</v>
      </c>
      <c r="G19" s="27" t="s">
        <v>515</v>
      </c>
      <c r="H19" s="53" t="s">
        <v>516</v>
      </c>
      <c r="I19" s="53" t="s">
        <v>517</v>
      </c>
      <c r="J19" s="54">
        <v>117000</v>
      </c>
      <c r="K19" s="54">
        <v>103500</v>
      </c>
      <c r="L19" s="55">
        <v>252000</v>
      </c>
      <c r="M19" s="55">
        <v>238500</v>
      </c>
    </row>
    <row r="20" spans="1:13" ht="45" x14ac:dyDescent="0.25">
      <c r="A20" s="28">
        <v>6</v>
      </c>
      <c r="B20" s="27" t="s">
        <v>492</v>
      </c>
      <c r="C20" s="51" t="s">
        <v>485</v>
      </c>
      <c r="D20" s="52" t="s">
        <v>518</v>
      </c>
      <c r="E20" s="27" t="s">
        <v>501</v>
      </c>
      <c r="F20" s="27" t="s">
        <v>519</v>
      </c>
      <c r="G20" s="27" t="s">
        <v>503</v>
      </c>
      <c r="H20" s="53" t="s">
        <v>520</v>
      </c>
      <c r="I20" s="53" t="s">
        <v>499</v>
      </c>
      <c r="J20" s="54">
        <v>793875</v>
      </c>
      <c r="K20" s="54">
        <v>793875</v>
      </c>
      <c r="L20" s="55">
        <v>9795085</v>
      </c>
      <c r="M20" s="55">
        <v>7633672.0099999998</v>
      </c>
    </row>
    <row r="21" spans="1:13" ht="60" x14ac:dyDescent="0.25">
      <c r="A21" s="28">
        <v>7</v>
      </c>
      <c r="B21" s="27" t="s">
        <v>492</v>
      </c>
      <c r="C21" s="51" t="s">
        <v>493</v>
      </c>
      <c r="D21" s="52" t="s">
        <v>521</v>
      </c>
      <c r="E21" s="27" t="s">
        <v>522</v>
      </c>
      <c r="F21" s="27" t="s">
        <v>523</v>
      </c>
      <c r="G21" s="27" t="s">
        <v>524</v>
      </c>
      <c r="H21" s="53" t="s">
        <v>525</v>
      </c>
      <c r="I21" s="53" t="s">
        <v>499</v>
      </c>
      <c r="J21" s="54">
        <v>114937.5</v>
      </c>
      <c r="K21" s="54">
        <v>114937.5</v>
      </c>
      <c r="L21" s="55">
        <v>4464506.8799999999</v>
      </c>
      <c r="M21" s="55">
        <v>4094811.5</v>
      </c>
    </row>
    <row r="22" spans="1:13" ht="45" x14ac:dyDescent="0.25">
      <c r="A22" s="28">
        <v>8</v>
      </c>
      <c r="B22" s="27" t="s">
        <v>492</v>
      </c>
      <c r="C22" s="51" t="s">
        <v>485</v>
      </c>
      <c r="D22" s="52" t="s">
        <v>526</v>
      </c>
      <c r="E22" s="27" t="s">
        <v>527</v>
      </c>
      <c r="F22" s="27" t="s">
        <v>528</v>
      </c>
      <c r="G22" s="27" t="s">
        <v>489</v>
      </c>
      <c r="H22" s="27" t="s">
        <v>529</v>
      </c>
      <c r="I22" s="53" t="s">
        <v>499</v>
      </c>
      <c r="J22" s="54">
        <v>800000</v>
      </c>
      <c r="K22" s="54">
        <v>320000</v>
      </c>
      <c r="L22" s="55">
        <v>18334603.75</v>
      </c>
      <c r="M22" s="55">
        <v>5895046.3799999999</v>
      </c>
    </row>
    <row r="23" spans="1:13" ht="45" x14ac:dyDescent="0.25">
      <c r="A23" s="28">
        <v>9</v>
      </c>
      <c r="B23" s="27" t="s">
        <v>492</v>
      </c>
      <c r="C23" s="51" t="s">
        <v>530</v>
      </c>
      <c r="D23" s="52" t="s">
        <v>531</v>
      </c>
      <c r="E23" s="27" t="s">
        <v>532</v>
      </c>
      <c r="F23" s="27" t="s">
        <v>533</v>
      </c>
      <c r="G23" s="27" t="s">
        <v>534</v>
      </c>
      <c r="H23" s="27" t="s">
        <v>535</v>
      </c>
      <c r="I23" s="53" t="s">
        <v>499</v>
      </c>
      <c r="J23" s="54">
        <v>50115</v>
      </c>
      <c r="K23" s="54">
        <v>28000</v>
      </c>
      <c r="L23" s="55">
        <v>512743.75</v>
      </c>
      <c r="M23" s="55">
        <v>384600</v>
      </c>
    </row>
    <row r="24" spans="1:13" ht="75" x14ac:dyDescent="0.25">
      <c r="A24" s="28">
        <v>10</v>
      </c>
      <c r="B24" s="27" t="s">
        <v>492</v>
      </c>
      <c r="C24" s="51" t="s">
        <v>485</v>
      </c>
      <c r="D24" s="52" t="s">
        <v>536</v>
      </c>
      <c r="E24" s="27" t="s">
        <v>501</v>
      </c>
      <c r="F24" s="27" t="s">
        <v>537</v>
      </c>
      <c r="G24" s="27" t="s">
        <v>503</v>
      </c>
      <c r="H24" s="27" t="s">
        <v>538</v>
      </c>
      <c r="I24" s="53" t="s">
        <v>499</v>
      </c>
      <c r="J24" s="54">
        <v>420637.5</v>
      </c>
      <c r="K24" s="54">
        <v>420637.5</v>
      </c>
      <c r="L24" s="55">
        <v>5781631.25</v>
      </c>
      <c r="M24" s="55">
        <v>5041866.76</v>
      </c>
    </row>
    <row r="25" spans="1:13" ht="30" x14ac:dyDescent="0.25">
      <c r="A25" s="28">
        <v>11</v>
      </c>
      <c r="B25" s="27" t="s">
        <v>492</v>
      </c>
      <c r="C25" s="51" t="s">
        <v>485</v>
      </c>
      <c r="D25" s="52" t="s">
        <v>539</v>
      </c>
      <c r="E25" s="27" t="s">
        <v>540</v>
      </c>
      <c r="F25" s="27" t="s">
        <v>541</v>
      </c>
      <c r="G25" s="27" t="s">
        <v>542</v>
      </c>
      <c r="H25" s="27" t="s">
        <v>543</v>
      </c>
      <c r="I25" s="27" t="s">
        <v>499</v>
      </c>
      <c r="J25" s="54">
        <v>774183.96</v>
      </c>
      <c r="K25" s="54">
        <v>774183.96</v>
      </c>
      <c r="L25" s="55">
        <v>3990940.92</v>
      </c>
      <c r="M25" s="55">
        <v>3990940.92</v>
      </c>
    </row>
    <row r="26" spans="1:13" ht="75" x14ac:dyDescent="0.25">
      <c r="A26" s="28">
        <v>12</v>
      </c>
      <c r="B26" s="27" t="s">
        <v>492</v>
      </c>
      <c r="C26" s="51" t="s">
        <v>485</v>
      </c>
      <c r="D26" s="27" t="s">
        <v>544</v>
      </c>
      <c r="E26" s="27" t="s">
        <v>545</v>
      </c>
      <c r="F26" s="27" t="s">
        <v>546</v>
      </c>
      <c r="G26" s="27" t="s">
        <v>503</v>
      </c>
      <c r="H26" s="27" t="s">
        <v>538</v>
      </c>
      <c r="I26" s="27" t="s">
        <v>499</v>
      </c>
      <c r="J26" s="54">
        <v>10000</v>
      </c>
      <c r="K26" s="54">
        <v>10000</v>
      </c>
      <c r="L26" s="55">
        <v>2858798.75</v>
      </c>
      <c r="M26" s="55">
        <v>2498661.25</v>
      </c>
    </row>
    <row r="27" spans="1:13" ht="58.5" customHeight="1" x14ac:dyDescent="0.25">
      <c r="A27" s="28">
        <v>13</v>
      </c>
      <c r="B27" s="27" t="s">
        <v>492</v>
      </c>
      <c r="C27" s="51" t="s">
        <v>485</v>
      </c>
      <c r="D27" s="27" t="s">
        <v>547</v>
      </c>
      <c r="E27" s="27" t="s">
        <v>501</v>
      </c>
      <c r="F27" s="27" t="s">
        <v>548</v>
      </c>
      <c r="G27" s="27" t="s">
        <v>503</v>
      </c>
      <c r="H27" s="27" t="s">
        <v>549</v>
      </c>
      <c r="I27" s="27" t="s">
        <v>499</v>
      </c>
      <c r="J27" s="54"/>
      <c r="K27" s="54"/>
      <c r="L27" s="55"/>
      <c r="M27" s="55"/>
    </row>
    <row r="28" spans="1:13" ht="96" customHeight="1" x14ac:dyDescent="0.25">
      <c r="A28" s="28">
        <v>14</v>
      </c>
      <c r="B28" s="27" t="s">
        <v>492</v>
      </c>
      <c r="C28" s="51" t="s">
        <v>485</v>
      </c>
      <c r="D28" s="27" t="s">
        <v>550</v>
      </c>
      <c r="E28" s="27" t="s">
        <v>501</v>
      </c>
      <c r="F28" s="27" t="s">
        <v>551</v>
      </c>
      <c r="G28" s="27" t="s">
        <v>503</v>
      </c>
      <c r="H28" s="27" t="s">
        <v>552</v>
      </c>
      <c r="I28" s="27" t="s">
        <v>499</v>
      </c>
      <c r="J28" s="54"/>
      <c r="K28" s="54"/>
      <c r="L28" s="55"/>
      <c r="M28" s="55"/>
    </row>
    <row r="30" spans="1:13" x14ac:dyDescent="0.25">
      <c r="B30" s="184" t="s">
        <v>553</v>
      </c>
      <c r="C30" s="184"/>
      <c r="D30" s="184"/>
      <c r="E30" s="184"/>
      <c r="F30" s="184"/>
      <c r="G30" s="184"/>
      <c r="H30" s="184"/>
      <c r="I30" s="184"/>
      <c r="J30" s="184"/>
      <c r="K30" s="184"/>
    </row>
    <row r="31" spans="1:13" x14ac:dyDescent="0.25">
      <c r="B31" s="56"/>
      <c r="C31" s="56"/>
      <c r="D31" s="56"/>
      <c r="E31" s="56"/>
      <c r="F31" s="56"/>
      <c r="G31" s="56"/>
      <c r="H31" s="56"/>
      <c r="I31" s="56"/>
      <c r="J31" s="56"/>
      <c r="K31" s="56"/>
    </row>
    <row r="32" spans="1:13" x14ac:dyDescent="0.25">
      <c r="B32" s="198" t="s">
        <v>554</v>
      </c>
      <c r="C32" s="198"/>
      <c r="D32" s="198"/>
      <c r="E32" s="198"/>
      <c r="F32" s="198"/>
      <c r="G32" s="198"/>
      <c r="H32" s="198"/>
      <c r="I32" s="198"/>
      <c r="J32" s="198"/>
      <c r="K32" s="198"/>
    </row>
    <row r="33" spans="2:11" x14ac:dyDescent="0.25">
      <c r="B33" s="57"/>
      <c r="C33" s="57"/>
      <c r="D33" s="57"/>
      <c r="E33" s="57"/>
      <c r="F33" s="57"/>
      <c r="G33" s="57"/>
      <c r="H33" s="57"/>
      <c r="I33" s="57"/>
      <c r="J33" s="57"/>
      <c r="K33" s="57"/>
    </row>
    <row r="34" spans="2:11" x14ac:dyDescent="0.25">
      <c r="B34" s="196" t="s">
        <v>555</v>
      </c>
      <c r="C34" s="196" t="s">
        <v>473</v>
      </c>
      <c r="D34" s="196" t="s">
        <v>556</v>
      </c>
      <c r="E34" s="197" t="s">
        <v>557</v>
      </c>
      <c r="F34" s="196" t="s">
        <v>558</v>
      </c>
      <c r="G34" s="196"/>
      <c r="H34" s="196"/>
      <c r="I34" s="196" t="s">
        <v>481</v>
      </c>
      <c r="J34" s="196"/>
      <c r="K34" s="196"/>
    </row>
    <row r="35" spans="2:11" x14ac:dyDescent="0.25">
      <c r="B35" s="196"/>
      <c r="C35" s="196"/>
      <c r="D35" s="196"/>
      <c r="E35" s="197"/>
      <c r="F35" s="58" t="s">
        <v>559</v>
      </c>
      <c r="G35" s="58" t="s">
        <v>560</v>
      </c>
      <c r="H35" s="58" t="s">
        <v>561</v>
      </c>
      <c r="I35" s="58" t="s">
        <v>559</v>
      </c>
      <c r="J35" s="58" t="s">
        <v>560</v>
      </c>
      <c r="K35" s="58" t="s">
        <v>561</v>
      </c>
    </row>
    <row r="36" spans="2:11" x14ac:dyDescent="0.25">
      <c r="B36" s="59" t="s">
        <v>562</v>
      </c>
      <c r="C36" s="60" t="s">
        <v>563</v>
      </c>
      <c r="D36" s="61" t="s">
        <v>564</v>
      </c>
      <c r="E36" s="62" t="s">
        <v>565</v>
      </c>
      <c r="F36" s="63">
        <f>1267000+95000</f>
        <v>1362000</v>
      </c>
      <c r="G36" s="64">
        <v>298760</v>
      </c>
      <c r="H36" s="63">
        <f>SUM(F36:G36)</f>
        <v>1660760</v>
      </c>
      <c r="I36" s="79">
        <v>1157700</v>
      </c>
      <c r="J36" s="64">
        <v>298760</v>
      </c>
      <c r="K36" s="65">
        <f>I36+J36</f>
        <v>1456460</v>
      </c>
    </row>
    <row r="37" spans="2:11" x14ac:dyDescent="0.25">
      <c r="B37" s="57"/>
      <c r="C37" s="57"/>
      <c r="D37" s="57"/>
      <c r="E37" s="57"/>
      <c r="F37" s="57"/>
      <c r="G37" s="57"/>
      <c r="H37" s="57"/>
      <c r="I37" s="57"/>
      <c r="J37" s="57"/>
      <c r="K37" s="57"/>
    </row>
    <row r="38" spans="2:11" x14ac:dyDescent="0.25">
      <c r="B38" s="198" t="s">
        <v>566</v>
      </c>
      <c r="C38" s="198"/>
      <c r="D38" s="198"/>
      <c r="E38" s="198"/>
      <c r="F38" s="198"/>
      <c r="G38" s="198"/>
      <c r="H38" s="198"/>
      <c r="I38" s="198"/>
      <c r="J38" s="198"/>
      <c r="K38" s="198"/>
    </row>
    <row r="39" spans="2:11" x14ac:dyDescent="0.25">
      <c r="B39" s="57"/>
      <c r="C39" s="57"/>
      <c r="D39" s="57"/>
      <c r="E39" s="57"/>
      <c r="F39" s="57"/>
      <c r="G39" s="57"/>
      <c r="H39" s="57"/>
      <c r="I39" s="57"/>
      <c r="J39" s="57"/>
      <c r="K39" s="57"/>
    </row>
    <row r="40" spans="2:11" x14ac:dyDescent="0.25">
      <c r="B40" s="196" t="s">
        <v>567</v>
      </c>
      <c r="C40" s="196" t="s">
        <v>473</v>
      </c>
      <c r="D40" s="196" t="s">
        <v>556</v>
      </c>
      <c r="E40" s="197" t="s">
        <v>557</v>
      </c>
      <c r="F40" s="196" t="s">
        <v>558</v>
      </c>
      <c r="G40" s="196"/>
      <c r="H40" s="196"/>
      <c r="I40" s="196" t="s">
        <v>481</v>
      </c>
      <c r="J40" s="196"/>
      <c r="K40" s="196"/>
    </row>
    <row r="41" spans="2:11" x14ac:dyDescent="0.25">
      <c r="B41" s="196"/>
      <c r="C41" s="196"/>
      <c r="D41" s="196"/>
      <c r="E41" s="197"/>
      <c r="F41" s="58" t="s">
        <v>559</v>
      </c>
      <c r="G41" s="58" t="s">
        <v>560</v>
      </c>
      <c r="H41" s="58" t="s">
        <v>561</v>
      </c>
      <c r="I41" s="58" t="s">
        <v>559</v>
      </c>
      <c r="J41" s="58" t="s">
        <v>560</v>
      </c>
      <c r="K41" s="58" t="s">
        <v>561</v>
      </c>
    </row>
    <row r="42" spans="2:11" ht="45" x14ac:dyDescent="0.25">
      <c r="B42" s="61" t="s">
        <v>568</v>
      </c>
      <c r="C42" s="227" t="s">
        <v>569</v>
      </c>
      <c r="D42" s="224" t="s">
        <v>570</v>
      </c>
      <c r="E42" s="61" t="s">
        <v>571</v>
      </c>
      <c r="F42" s="63">
        <v>1867703</v>
      </c>
      <c r="G42" s="64">
        <v>45752</v>
      </c>
      <c r="H42" s="63">
        <f>SUM(F42:G42)</f>
        <v>1913455</v>
      </c>
      <c r="I42" s="79">
        <v>1494162.4</v>
      </c>
      <c r="J42" s="64">
        <v>45752</v>
      </c>
      <c r="K42" s="65">
        <f>I42+J42</f>
        <v>1539914.4</v>
      </c>
    </row>
    <row r="43" spans="2:11" ht="30" x14ac:dyDescent="0.25">
      <c r="B43" s="61" t="s">
        <v>568</v>
      </c>
      <c r="C43" s="227" t="s">
        <v>569</v>
      </c>
      <c r="D43" s="224" t="s">
        <v>572</v>
      </c>
      <c r="E43" s="59" t="s">
        <v>573</v>
      </c>
      <c r="F43" s="63">
        <v>363598</v>
      </c>
      <c r="G43" s="61"/>
      <c r="H43" s="63">
        <f>SUM(F43:G43)</f>
        <v>363598</v>
      </c>
      <c r="I43" s="79">
        <v>290878.40000000002</v>
      </c>
      <c r="J43" s="64"/>
      <c r="K43" s="65">
        <f>I43+J43</f>
        <v>290878.40000000002</v>
      </c>
    </row>
    <row r="44" spans="2:11" ht="30" x14ac:dyDescent="0.25">
      <c r="B44" s="61" t="s">
        <v>568</v>
      </c>
      <c r="C44" s="227" t="s">
        <v>569</v>
      </c>
      <c r="D44" s="224" t="s">
        <v>574</v>
      </c>
      <c r="E44" s="59" t="s">
        <v>575</v>
      </c>
      <c r="F44" s="63">
        <f>2266834+(111720.8*100)/80</f>
        <v>2406485</v>
      </c>
      <c r="G44" s="79">
        <v>380800</v>
      </c>
      <c r="H44" s="63">
        <f>SUM(F44:G44)</f>
        <v>2787285</v>
      </c>
      <c r="I44" s="79">
        <f>1813467.2+111720.8</f>
        <v>1925188</v>
      </c>
      <c r="J44" s="79">
        <v>380800</v>
      </c>
      <c r="K44" s="65">
        <f>I44+J44</f>
        <v>2305988</v>
      </c>
    </row>
    <row r="45" spans="2:11" x14ac:dyDescent="0.25">
      <c r="B45" s="57"/>
      <c r="C45" s="228"/>
      <c r="D45" s="225"/>
      <c r="E45" s="67" t="s">
        <v>561</v>
      </c>
      <c r="F45" s="68">
        <f t="shared" ref="F45:K45" si="0">SUM(F42:F44)</f>
        <v>4637786</v>
      </c>
      <c r="G45" s="68">
        <f t="shared" si="0"/>
        <v>426552</v>
      </c>
      <c r="H45" s="68">
        <f t="shared" si="0"/>
        <v>5064338</v>
      </c>
      <c r="I45" s="68">
        <f t="shared" si="0"/>
        <v>3710228.8</v>
      </c>
      <c r="J45" s="68">
        <f t="shared" si="0"/>
        <v>426552</v>
      </c>
      <c r="K45" s="68">
        <f t="shared" si="0"/>
        <v>4136780.8</v>
      </c>
    </row>
    <row r="46" spans="2:11" ht="30" x14ac:dyDescent="0.25">
      <c r="B46" s="59" t="s">
        <v>576</v>
      </c>
      <c r="C46" s="227" t="s">
        <v>577</v>
      </c>
      <c r="D46" s="226" t="s">
        <v>578</v>
      </c>
      <c r="E46" s="59" t="s">
        <v>579</v>
      </c>
      <c r="F46" s="63">
        <v>1190000</v>
      </c>
      <c r="G46" s="64">
        <v>53468</v>
      </c>
      <c r="H46" s="63">
        <f>SUM(F46:G46)</f>
        <v>1243468</v>
      </c>
      <c r="I46" s="79">
        <v>928200</v>
      </c>
      <c r="J46" s="64">
        <v>53468</v>
      </c>
      <c r="K46" s="65">
        <f>I46+J46</f>
        <v>981668</v>
      </c>
    </row>
    <row r="47" spans="2:11" ht="30" x14ac:dyDescent="0.25">
      <c r="B47" s="59" t="s">
        <v>576</v>
      </c>
      <c r="C47" s="227" t="s">
        <v>580</v>
      </c>
      <c r="D47" s="226" t="s">
        <v>581</v>
      </c>
      <c r="E47" s="59" t="s">
        <v>582</v>
      </c>
      <c r="F47" s="63">
        <v>1355498</v>
      </c>
      <c r="G47" s="61">
        <v>104304</v>
      </c>
      <c r="H47" s="63">
        <f>SUM(F47:G47)</f>
        <v>1459802</v>
      </c>
      <c r="I47" s="79">
        <v>1084398.3999999999</v>
      </c>
      <c r="J47" s="64">
        <v>104304</v>
      </c>
      <c r="K47" s="65">
        <f>I47+J47</f>
        <v>1188702.3999999999</v>
      </c>
    </row>
    <row r="48" spans="2:11" ht="30" x14ac:dyDescent="0.25">
      <c r="B48" s="59" t="s">
        <v>576</v>
      </c>
      <c r="C48" s="227" t="s">
        <v>580</v>
      </c>
      <c r="D48" s="226" t="s">
        <v>583</v>
      </c>
      <c r="E48" s="59" t="s">
        <v>584</v>
      </c>
      <c r="F48" s="63">
        <v>474000</v>
      </c>
      <c r="G48" s="79">
        <v>72336</v>
      </c>
      <c r="H48" s="63">
        <f>SUM(F48:G48)</f>
        <v>546336</v>
      </c>
      <c r="I48" s="79">
        <v>379200</v>
      </c>
      <c r="J48" s="79">
        <v>72336</v>
      </c>
      <c r="K48" s="65">
        <f>I48+J48</f>
        <v>451536</v>
      </c>
    </row>
    <row r="49" spans="2:11" x14ac:dyDescent="0.25">
      <c r="B49" s="57"/>
      <c r="C49" s="228"/>
      <c r="D49" s="225"/>
      <c r="E49" s="69" t="s">
        <v>561</v>
      </c>
      <c r="F49" s="68">
        <f t="shared" ref="F49:K49" si="1">SUM(F46:F48)</f>
        <v>3019498</v>
      </c>
      <c r="G49" s="68">
        <f t="shared" si="1"/>
        <v>230108</v>
      </c>
      <c r="H49" s="68">
        <f t="shared" si="1"/>
        <v>3249606</v>
      </c>
      <c r="I49" s="68">
        <f t="shared" si="1"/>
        <v>2391798.4</v>
      </c>
      <c r="J49" s="68">
        <f t="shared" si="1"/>
        <v>230108</v>
      </c>
      <c r="K49" s="68">
        <f t="shared" si="1"/>
        <v>2621906.4</v>
      </c>
    </row>
    <row r="50" spans="2:11" ht="45" x14ac:dyDescent="0.25">
      <c r="B50" s="61" t="s">
        <v>585</v>
      </c>
      <c r="C50" s="227" t="s">
        <v>586</v>
      </c>
      <c r="D50" s="224" t="s">
        <v>587</v>
      </c>
      <c r="E50" s="59" t="s">
        <v>588</v>
      </c>
      <c r="F50" s="63">
        <f>625360+300000</f>
        <v>925360</v>
      </c>
      <c r="G50" s="64">
        <v>240000</v>
      </c>
      <c r="H50" s="63">
        <f t="shared" ref="H50:H55" si="2">SUM(F50:G50)</f>
        <v>1165360</v>
      </c>
      <c r="I50" s="79">
        <f>500288+180000</f>
        <v>680288</v>
      </c>
      <c r="J50" s="64">
        <v>240000</v>
      </c>
      <c r="K50" s="65">
        <f t="shared" ref="K50:K55" si="3">I50+J50</f>
        <v>920288</v>
      </c>
    </row>
    <row r="51" spans="2:11" ht="30" x14ac:dyDescent="0.25">
      <c r="B51" s="61" t="s">
        <v>585</v>
      </c>
      <c r="C51" s="227" t="s">
        <v>563</v>
      </c>
      <c r="D51" s="224" t="s">
        <v>589</v>
      </c>
      <c r="E51" s="59" t="s">
        <v>590</v>
      </c>
      <c r="F51" s="63">
        <f>2277000+40000+232726.72</f>
        <v>2549726.7200000002</v>
      </c>
      <c r="G51" s="61">
        <v>665200</v>
      </c>
      <c r="H51" s="63">
        <f t="shared" si="2"/>
        <v>3214926.72</v>
      </c>
      <c r="I51" s="79">
        <f>1776756+32000+175790.3</f>
        <v>1984546.3</v>
      </c>
      <c r="J51" s="64">
        <v>665200</v>
      </c>
      <c r="K51" s="65">
        <f t="shared" si="3"/>
        <v>2649746.2999999998</v>
      </c>
    </row>
    <row r="52" spans="2:11" ht="45" x14ac:dyDescent="0.25">
      <c r="B52" s="61" t="s">
        <v>585</v>
      </c>
      <c r="C52" s="227" t="s">
        <v>591</v>
      </c>
      <c r="D52" s="224" t="s">
        <v>592</v>
      </c>
      <c r="E52" s="59" t="s">
        <v>593</v>
      </c>
      <c r="F52" s="63">
        <v>720000</v>
      </c>
      <c r="G52" s="79">
        <v>40500</v>
      </c>
      <c r="H52" s="63">
        <f t="shared" si="2"/>
        <v>760500</v>
      </c>
      <c r="I52" s="79">
        <v>576000</v>
      </c>
      <c r="J52" s="79">
        <v>40500</v>
      </c>
      <c r="K52" s="65">
        <f t="shared" si="3"/>
        <v>616500</v>
      </c>
    </row>
    <row r="53" spans="2:11" ht="30" x14ac:dyDescent="0.25">
      <c r="B53" s="61" t="s">
        <v>585</v>
      </c>
      <c r="C53" s="227" t="s">
        <v>594</v>
      </c>
      <c r="D53" s="224" t="s">
        <v>595</v>
      </c>
      <c r="E53" s="59" t="s">
        <v>596</v>
      </c>
      <c r="F53" s="63">
        <f>803707.6+40504.15+10000.48+4.77</f>
        <v>854217</v>
      </c>
      <c r="G53" s="64">
        <v>209000</v>
      </c>
      <c r="H53" s="63">
        <f t="shared" si="2"/>
        <v>1063217</v>
      </c>
      <c r="I53" s="79">
        <f>613144.42+40406.56</f>
        <v>653550.98</v>
      </c>
      <c r="J53" s="64">
        <v>209000</v>
      </c>
      <c r="K53" s="65">
        <f t="shared" si="3"/>
        <v>862550.98</v>
      </c>
    </row>
    <row r="54" spans="2:11" ht="45" x14ac:dyDescent="0.25">
      <c r="B54" s="61" t="s">
        <v>585</v>
      </c>
      <c r="C54" s="227" t="s">
        <v>594</v>
      </c>
      <c r="D54" s="224" t="s">
        <v>597</v>
      </c>
      <c r="E54" s="59" t="s">
        <v>598</v>
      </c>
      <c r="F54" s="63">
        <f>712000</f>
        <v>712000</v>
      </c>
      <c r="G54" s="61"/>
      <c r="H54" s="63">
        <f t="shared" si="2"/>
        <v>712000</v>
      </c>
      <c r="I54" s="79">
        <v>569600</v>
      </c>
      <c r="J54" s="64"/>
      <c r="K54" s="65">
        <f t="shared" si="3"/>
        <v>569600</v>
      </c>
    </row>
    <row r="55" spans="2:11" ht="30" x14ac:dyDescent="0.25">
      <c r="B55" s="61" t="s">
        <v>585</v>
      </c>
      <c r="C55" s="227" t="s">
        <v>594</v>
      </c>
      <c r="D55" s="224" t="s">
        <v>599</v>
      </c>
      <c r="E55" s="59" t="s">
        <v>600</v>
      </c>
      <c r="F55" s="63">
        <v>1040005</v>
      </c>
      <c r="G55" s="79">
        <v>433500</v>
      </c>
      <c r="H55" s="63">
        <f t="shared" si="2"/>
        <v>1473505</v>
      </c>
      <c r="I55" s="79">
        <v>832004</v>
      </c>
      <c r="J55" s="79">
        <v>433500</v>
      </c>
      <c r="K55" s="65">
        <f t="shared" si="3"/>
        <v>1265504</v>
      </c>
    </row>
    <row r="56" spans="2:11" x14ac:dyDescent="0.25">
      <c r="B56" s="57"/>
      <c r="C56" s="66"/>
      <c r="D56" s="57"/>
      <c r="E56" s="70" t="s">
        <v>561</v>
      </c>
      <c r="F56" s="71"/>
      <c r="G56" s="71"/>
      <c r="H56" s="72">
        <f>SUM(H50:H55)</f>
        <v>8389508.7200000007</v>
      </c>
      <c r="I56" s="72">
        <f>SUM(I50:I55)</f>
        <v>5295989.2799999993</v>
      </c>
      <c r="J56" s="72">
        <f>SUM(J50:J55)</f>
        <v>1588200</v>
      </c>
      <c r="K56" s="72">
        <f>SUM(K50:K55)</f>
        <v>6884189.2799999993</v>
      </c>
    </row>
    <row r="57" spans="2:11" x14ac:dyDescent="0.25">
      <c r="B57" s="57"/>
      <c r="C57" s="66"/>
      <c r="D57" s="57"/>
      <c r="E57" s="73"/>
      <c r="F57" s="71"/>
      <c r="G57" s="71"/>
      <c r="H57" s="73"/>
      <c r="I57" s="73"/>
      <c r="J57" s="73"/>
      <c r="K57" s="73"/>
    </row>
    <row r="58" spans="2:11" x14ac:dyDescent="0.25">
      <c r="B58" s="57"/>
      <c r="C58" s="74" t="s">
        <v>601</v>
      </c>
      <c r="D58" s="75">
        <f>3/12</f>
        <v>0.25</v>
      </c>
      <c r="E58" s="57"/>
      <c r="F58" s="57"/>
      <c r="G58" s="57"/>
      <c r="H58" s="57"/>
      <c r="I58" s="57"/>
      <c r="J58" s="57"/>
      <c r="K58" s="57"/>
    </row>
    <row r="59" spans="2:11" x14ac:dyDescent="0.25">
      <c r="B59" s="57"/>
      <c r="C59" s="74" t="s">
        <v>602</v>
      </c>
      <c r="D59" s="75">
        <f>3/12</f>
        <v>0.25</v>
      </c>
      <c r="E59" s="57"/>
      <c r="F59" s="57"/>
      <c r="G59" s="57"/>
      <c r="H59" s="57"/>
      <c r="I59" s="57"/>
      <c r="J59" s="76" t="s">
        <v>603</v>
      </c>
      <c r="K59" s="77">
        <f>SUM(K56,K49,K45)</f>
        <v>13642876.48</v>
      </c>
    </row>
    <row r="60" spans="2:11" x14ac:dyDescent="0.25">
      <c r="B60" s="57"/>
      <c r="C60" s="74" t="s">
        <v>604</v>
      </c>
      <c r="D60" s="75">
        <f>2/12</f>
        <v>0.16666666666666666</v>
      </c>
      <c r="E60" s="57"/>
      <c r="F60" s="57"/>
      <c r="G60" s="57"/>
      <c r="H60" s="57"/>
      <c r="I60" s="57"/>
      <c r="J60" s="57"/>
      <c r="K60" s="57"/>
    </row>
    <row r="61" spans="2:11" x14ac:dyDescent="0.25">
      <c r="B61" s="57"/>
      <c r="C61" s="74" t="s">
        <v>605</v>
      </c>
      <c r="D61" s="75">
        <f>1/12</f>
        <v>8.3333333333333329E-2</v>
      </c>
      <c r="E61" s="57"/>
      <c r="F61" s="57"/>
      <c r="G61" s="57"/>
      <c r="H61" s="57"/>
      <c r="I61" s="57"/>
      <c r="J61" s="57"/>
      <c r="K61" s="57"/>
    </row>
    <row r="62" spans="2:11" x14ac:dyDescent="0.25">
      <c r="B62" s="57"/>
      <c r="C62" s="74" t="s">
        <v>606</v>
      </c>
      <c r="D62" s="75">
        <f>1/12</f>
        <v>8.3333333333333329E-2</v>
      </c>
      <c r="E62" s="57"/>
      <c r="F62" s="57"/>
      <c r="G62" s="57"/>
      <c r="H62" s="57"/>
      <c r="I62" s="57"/>
      <c r="J62" s="57"/>
      <c r="K62" s="57"/>
    </row>
    <row r="63" spans="2:11" x14ac:dyDescent="0.25">
      <c r="B63" s="57"/>
      <c r="C63" s="74" t="s">
        <v>607</v>
      </c>
      <c r="D63" s="75">
        <f>1/12</f>
        <v>8.3333333333333329E-2</v>
      </c>
      <c r="E63" s="57"/>
      <c r="F63" s="57"/>
      <c r="G63" s="57"/>
      <c r="H63" s="57"/>
      <c r="I63" s="57"/>
      <c r="J63" s="57"/>
      <c r="K63" s="57"/>
    </row>
    <row r="64" spans="2:11" x14ac:dyDescent="0.25">
      <c r="B64" s="57"/>
      <c r="C64" s="74" t="s">
        <v>608</v>
      </c>
      <c r="D64" s="75">
        <f>1/12</f>
        <v>8.3333333333333329E-2</v>
      </c>
      <c r="E64" s="57"/>
      <c r="F64" s="57"/>
      <c r="G64" s="57"/>
      <c r="H64" s="57"/>
      <c r="I64" s="57"/>
      <c r="J64" s="57"/>
      <c r="K64" s="57"/>
    </row>
    <row r="65" spans="2:11" x14ac:dyDescent="0.25">
      <c r="B65"/>
      <c r="C65"/>
      <c r="D65"/>
      <c r="E65"/>
      <c r="F65"/>
      <c r="G65"/>
      <c r="H65"/>
    </row>
    <row r="66" spans="2:11" x14ac:dyDescent="0.25">
      <c r="B66" s="184" t="s">
        <v>609</v>
      </c>
      <c r="C66" s="184"/>
      <c r="D66" s="184"/>
      <c r="E66" s="184"/>
      <c r="F66" s="184"/>
      <c r="G66" s="184"/>
      <c r="H66" s="184"/>
      <c r="I66" s="184"/>
      <c r="J66" s="184"/>
      <c r="K66" s="184"/>
    </row>
    <row r="67" spans="2:11" x14ac:dyDescent="0.25">
      <c r="C67" s="16"/>
      <c r="D67" s="15"/>
      <c r="G67" s="193" t="s">
        <v>610</v>
      </c>
      <c r="H67" s="193"/>
      <c r="I67" s="193"/>
      <c r="J67" s="183" t="s">
        <v>481</v>
      </c>
      <c r="K67" s="183"/>
    </row>
    <row r="68" spans="2:11" x14ac:dyDescent="0.25">
      <c r="B68" s="174" t="s">
        <v>567</v>
      </c>
      <c r="C68" s="174"/>
      <c r="D68" s="174" t="s">
        <v>476</v>
      </c>
      <c r="E68" s="174" t="s">
        <v>611</v>
      </c>
      <c r="F68" s="174" t="s">
        <v>559</v>
      </c>
      <c r="G68" s="174" t="s">
        <v>612</v>
      </c>
      <c r="H68" s="174" t="s">
        <v>561</v>
      </c>
      <c r="I68" s="174" t="s">
        <v>559</v>
      </c>
      <c r="J68" s="174" t="s">
        <v>612</v>
      </c>
      <c r="K68" s="174" t="s">
        <v>561</v>
      </c>
    </row>
    <row r="69" spans="2:11" ht="30" x14ac:dyDescent="0.25">
      <c r="B69" s="79" t="s">
        <v>613</v>
      </c>
      <c r="C69" s="229" t="s">
        <v>614</v>
      </c>
      <c r="D69" s="229" t="s">
        <v>615</v>
      </c>
      <c r="E69" s="79" t="s">
        <v>616</v>
      </c>
      <c r="F69" s="80">
        <f>2080000+130900</f>
        <v>2210900</v>
      </c>
      <c r="G69" s="80">
        <v>303622.44</v>
      </c>
      <c r="H69" s="81">
        <f>SUM(F69:G69)</f>
        <v>2514522.44</v>
      </c>
      <c r="I69" s="80">
        <f>F69*0.85</f>
        <v>1879265</v>
      </c>
      <c r="J69" s="80">
        <v>303622.44</v>
      </c>
      <c r="K69" s="81">
        <f>SUM(I69:J69)</f>
        <v>2182887.44</v>
      </c>
    </row>
    <row r="70" spans="2:11" ht="30" x14ac:dyDescent="0.25">
      <c r="B70" s="79" t="s">
        <v>613</v>
      </c>
      <c r="C70" s="229" t="s">
        <v>617</v>
      </c>
      <c r="D70" s="229" t="s">
        <v>618</v>
      </c>
      <c r="E70" s="79" t="s">
        <v>619</v>
      </c>
      <c r="F70" s="80">
        <f>831500+100000</f>
        <v>931500</v>
      </c>
      <c r="G70" s="80">
        <v>342240.13</v>
      </c>
      <c r="H70" s="81">
        <f>SUM(F70:G70)</f>
        <v>1273740.1299999999</v>
      </c>
      <c r="I70" s="80">
        <f>F70*0.85</f>
        <v>791775</v>
      </c>
      <c r="J70" s="80">
        <v>342240.13</v>
      </c>
      <c r="K70" s="81">
        <f>SUM(I70:J70)</f>
        <v>1134015.1299999999</v>
      </c>
    </row>
    <row r="71" spans="2:11" ht="30" x14ac:dyDescent="0.25">
      <c r="B71" s="79" t="s">
        <v>620</v>
      </c>
      <c r="C71" s="229" t="s">
        <v>621</v>
      </c>
      <c r="D71" s="229" t="s">
        <v>622</v>
      </c>
      <c r="E71" s="79" t="s">
        <v>623</v>
      </c>
      <c r="F71" s="80">
        <f>213000+300000</f>
        <v>513000</v>
      </c>
      <c r="G71" s="81"/>
      <c r="H71" s="81">
        <f>SUM(F71:G71)</f>
        <v>513000</v>
      </c>
      <c r="I71" s="80">
        <f>F71*0.85</f>
        <v>436050</v>
      </c>
      <c r="J71" s="82"/>
      <c r="K71" s="81">
        <f>SUM(I71:J71)</f>
        <v>436050</v>
      </c>
    </row>
    <row r="72" spans="2:11" ht="30" x14ac:dyDescent="0.25">
      <c r="B72" s="79" t="s">
        <v>624</v>
      </c>
      <c r="C72" s="229" t="s">
        <v>617</v>
      </c>
      <c r="D72" s="229" t="s">
        <v>625</v>
      </c>
      <c r="E72" s="79" t="s">
        <v>626</v>
      </c>
      <c r="F72" s="83">
        <f>812452.46+93970.88</f>
        <v>906423.34</v>
      </c>
      <c r="G72" s="83">
        <v>733390</v>
      </c>
      <c r="H72" s="81">
        <f>SUM(F72:G72)</f>
        <v>1639813.3399999999</v>
      </c>
      <c r="I72" s="80">
        <f>F72*0.85</f>
        <v>770459.83899999992</v>
      </c>
      <c r="J72" s="83">
        <f>G72</f>
        <v>733390</v>
      </c>
      <c r="K72" s="81">
        <f>SUM(I72:J72)</f>
        <v>1503849.8389999999</v>
      </c>
    </row>
    <row r="73" spans="2:11" x14ac:dyDescent="0.25">
      <c r="C73" s="16"/>
      <c r="H73" s="16"/>
      <c r="I73" s="16"/>
      <c r="J73" s="19" t="s">
        <v>603</v>
      </c>
      <c r="K73" s="84">
        <v>5256802.409</v>
      </c>
    </row>
    <row r="74" spans="2:11" x14ac:dyDescent="0.25">
      <c r="C74" s="11" t="s">
        <v>627</v>
      </c>
      <c r="D74" s="11">
        <f>2/4</f>
        <v>0.5</v>
      </c>
      <c r="H74" s="16"/>
      <c r="I74" s="16"/>
      <c r="J74" s="16"/>
      <c r="K74" s="16"/>
    </row>
    <row r="75" spans="2:11" x14ac:dyDescent="0.25">
      <c r="C75" s="11" t="s">
        <v>608</v>
      </c>
      <c r="D75" s="11">
        <f>1/4</f>
        <v>0.25</v>
      </c>
      <c r="H75" s="16"/>
      <c r="I75" s="16"/>
      <c r="J75" s="16"/>
      <c r="K75" s="16"/>
    </row>
    <row r="76" spans="2:11" x14ac:dyDescent="0.25">
      <c r="C76" s="11" t="s">
        <v>628</v>
      </c>
      <c r="D76" s="11">
        <f>1/4</f>
        <v>0.25</v>
      </c>
      <c r="H76" s="16"/>
      <c r="I76" s="16"/>
      <c r="J76" s="16"/>
      <c r="K76" s="16"/>
    </row>
    <row r="77" spans="2:11" x14ac:dyDescent="0.25">
      <c r="B77"/>
      <c r="C77"/>
      <c r="D77"/>
      <c r="E77"/>
      <c r="F77"/>
      <c r="G77"/>
      <c r="H77"/>
    </row>
    <row r="78" spans="2:11" x14ac:dyDescent="0.25">
      <c r="B78" s="194" t="s">
        <v>629</v>
      </c>
      <c r="C78" s="194"/>
      <c r="D78" s="194"/>
      <c r="E78" s="194"/>
      <c r="F78" s="194"/>
      <c r="G78" s="194"/>
      <c r="H78" s="194"/>
      <c r="I78" s="194"/>
      <c r="J78" s="194"/>
      <c r="K78" s="194"/>
    </row>
    <row r="79" spans="2:11" x14ac:dyDescent="0.25">
      <c r="B79" s="85"/>
      <c r="C79" s="85"/>
      <c r="D79" s="85"/>
      <c r="E79" s="85"/>
      <c r="F79" s="85"/>
      <c r="G79" s="85"/>
      <c r="H79" s="85"/>
      <c r="I79" s="85"/>
      <c r="J79" s="85"/>
      <c r="K79" s="85"/>
    </row>
    <row r="80" spans="2:11" x14ac:dyDescent="0.25">
      <c r="B80" s="191" t="s">
        <v>555</v>
      </c>
      <c r="C80" s="191" t="s">
        <v>446</v>
      </c>
      <c r="D80" s="191" t="s">
        <v>556</v>
      </c>
      <c r="E80" s="195" t="s">
        <v>557</v>
      </c>
      <c r="F80" s="191" t="s">
        <v>558</v>
      </c>
      <c r="G80" s="191"/>
      <c r="H80" s="191"/>
      <c r="I80" s="191" t="s">
        <v>481</v>
      </c>
      <c r="J80" s="191"/>
      <c r="K80" s="191"/>
    </row>
    <row r="81" spans="2:11" x14ac:dyDescent="0.25">
      <c r="B81" s="191"/>
      <c r="C81" s="191"/>
      <c r="D81" s="191"/>
      <c r="E81" s="195"/>
      <c r="F81" s="86" t="s">
        <v>559</v>
      </c>
      <c r="G81" s="86" t="s">
        <v>560</v>
      </c>
      <c r="H81" s="86" t="s">
        <v>561</v>
      </c>
      <c r="I81" s="86" t="s">
        <v>559</v>
      </c>
      <c r="J81" s="86" t="s">
        <v>560</v>
      </c>
      <c r="K81" s="86" t="s">
        <v>561</v>
      </c>
    </row>
    <row r="82" spans="2:11" x14ac:dyDescent="0.25">
      <c r="B82" s="87" t="s">
        <v>630</v>
      </c>
      <c r="C82" s="52" t="s">
        <v>591</v>
      </c>
      <c r="D82" s="52" t="s">
        <v>631</v>
      </c>
      <c r="E82" s="87" t="s">
        <v>632</v>
      </c>
      <c r="F82" s="88">
        <v>1647982.04</v>
      </c>
      <c r="G82" s="88">
        <v>455000</v>
      </c>
      <c r="H82" s="88">
        <f>SUM(F82:G82)</f>
        <v>2102982.04</v>
      </c>
      <c r="I82" s="88">
        <v>1318385.6299999999</v>
      </c>
      <c r="J82" s="88">
        <v>455000</v>
      </c>
      <c r="K82" s="89">
        <f>I82+J82</f>
        <v>1773385.63</v>
      </c>
    </row>
    <row r="83" spans="2:11" ht="30" x14ac:dyDescent="0.25">
      <c r="B83" s="87" t="s">
        <v>633</v>
      </c>
      <c r="C83" s="139" t="s">
        <v>634</v>
      </c>
      <c r="D83" s="52" t="s">
        <v>635</v>
      </c>
      <c r="E83" s="90" t="s">
        <v>636</v>
      </c>
      <c r="F83" s="88">
        <v>1568146.5</v>
      </c>
      <c r="G83" s="88">
        <v>203771</v>
      </c>
      <c r="H83" s="88">
        <f>SUM(F83:G83)</f>
        <v>1771917.5</v>
      </c>
      <c r="I83" s="88">
        <v>1254517.2</v>
      </c>
      <c r="J83" s="88">
        <v>203771</v>
      </c>
      <c r="K83" s="89">
        <f>I83+J83</f>
        <v>1458288.2</v>
      </c>
    </row>
    <row r="84" spans="2:11" ht="45" x14ac:dyDescent="0.25">
      <c r="B84" s="87" t="s">
        <v>637</v>
      </c>
      <c r="C84" s="52" t="s">
        <v>569</v>
      </c>
      <c r="D84" s="52" t="s">
        <v>638</v>
      </c>
      <c r="E84" s="87" t="s">
        <v>638</v>
      </c>
      <c r="F84" s="88">
        <v>4557340</v>
      </c>
      <c r="G84" s="88">
        <v>380761.12</v>
      </c>
      <c r="H84" s="88">
        <f>SUM(F84:G84)</f>
        <v>4938101.12</v>
      </c>
      <c r="I84" s="88">
        <v>3645872</v>
      </c>
      <c r="J84" s="88">
        <v>380761.12</v>
      </c>
      <c r="K84" s="89">
        <f>I84+J84</f>
        <v>4026633.12</v>
      </c>
    </row>
    <row r="85" spans="2:11" x14ac:dyDescent="0.25">
      <c r="B85" s="85"/>
      <c r="C85" s="85"/>
      <c r="D85" s="85"/>
      <c r="E85" s="85"/>
      <c r="F85" s="85"/>
      <c r="G85" s="85"/>
      <c r="H85" s="85"/>
      <c r="I85" s="85"/>
      <c r="J85" s="19" t="s">
        <v>603</v>
      </c>
      <c r="K85" s="91">
        <f>SUM(K82:K84)</f>
        <v>7258306.9500000002</v>
      </c>
    </row>
    <row r="86" spans="2:11" x14ac:dyDescent="0.25">
      <c r="B86" s="85"/>
      <c r="C86" s="85"/>
      <c r="D86" s="85"/>
      <c r="E86" s="85"/>
      <c r="F86" s="85"/>
      <c r="G86" s="85"/>
      <c r="H86" s="85"/>
      <c r="I86" s="85"/>
      <c r="J86" s="85"/>
      <c r="K86" s="85"/>
    </row>
    <row r="87" spans="2:11" x14ac:dyDescent="0.25">
      <c r="B87" s="85"/>
      <c r="C87" s="85"/>
      <c r="D87" s="92" t="s">
        <v>639</v>
      </c>
      <c r="E87" s="93">
        <f>1/3</f>
        <v>0.33333333333333331</v>
      </c>
      <c r="F87" s="85"/>
      <c r="G87" s="85"/>
      <c r="H87" s="85"/>
      <c r="I87" s="85"/>
      <c r="J87" s="85"/>
      <c r="K87" s="85"/>
    </row>
    <row r="88" spans="2:11" x14ac:dyDescent="0.25">
      <c r="B88" s="85"/>
      <c r="C88" s="85"/>
      <c r="D88" s="92" t="s">
        <v>640</v>
      </c>
      <c r="E88" s="93">
        <f>1/3</f>
        <v>0.33333333333333331</v>
      </c>
      <c r="F88" s="85"/>
      <c r="G88" s="85"/>
      <c r="H88" s="85"/>
      <c r="I88" s="85"/>
      <c r="J88" s="94"/>
      <c r="K88" s="95"/>
    </row>
    <row r="89" spans="2:11" x14ac:dyDescent="0.25">
      <c r="B89" s="85"/>
      <c r="C89" s="85"/>
      <c r="D89" s="92" t="s">
        <v>641</v>
      </c>
      <c r="E89" s="93">
        <f>1/3</f>
        <v>0.33333333333333331</v>
      </c>
      <c r="F89" s="85"/>
      <c r="G89" s="85"/>
      <c r="H89" s="85"/>
      <c r="I89" s="85"/>
      <c r="J89" s="96"/>
      <c r="K89" s="96"/>
    </row>
    <row r="90" spans="2:11" x14ac:dyDescent="0.25">
      <c r="B90"/>
      <c r="C90"/>
      <c r="D90"/>
      <c r="E90"/>
      <c r="F90"/>
      <c r="G90"/>
      <c r="H90"/>
    </row>
    <row r="91" spans="2:11" x14ac:dyDescent="0.25">
      <c r="B91" s="10" t="s">
        <v>642</v>
      </c>
      <c r="C91" s="10"/>
      <c r="D91" s="10"/>
      <c r="E91" s="10"/>
      <c r="F91" s="10"/>
      <c r="G91" s="10"/>
      <c r="H91"/>
    </row>
    <row r="92" spans="2:11" x14ac:dyDescent="0.25">
      <c r="C92" s="16"/>
      <c r="D92" s="15"/>
      <c r="E92" s="15"/>
      <c r="H92"/>
    </row>
    <row r="93" spans="2:11" x14ac:dyDescent="0.25">
      <c r="B93" s="174" t="s">
        <v>611</v>
      </c>
      <c r="C93" s="174" t="s">
        <v>473</v>
      </c>
      <c r="D93" s="174" t="s">
        <v>643</v>
      </c>
      <c r="E93" s="174" t="s">
        <v>445</v>
      </c>
      <c r="F93" s="97" t="s">
        <v>644</v>
      </c>
      <c r="G93"/>
      <c r="H93"/>
    </row>
    <row r="94" spans="2:11" x14ac:dyDescent="0.25">
      <c r="B94" s="98" t="s">
        <v>645</v>
      </c>
      <c r="C94" s="41" t="s">
        <v>646</v>
      </c>
      <c r="D94" s="27" t="s">
        <v>647</v>
      </c>
      <c r="E94" s="99" t="s">
        <v>648</v>
      </c>
      <c r="F94" s="100">
        <v>548802.28</v>
      </c>
      <c r="G94"/>
      <c r="H94"/>
    </row>
    <row r="95" spans="2:11" ht="30" x14ac:dyDescent="0.25">
      <c r="B95" s="98" t="s">
        <v>649</v>
      </c>
      <c r="C95" s="41" t="s">
        <v>617</v>
      </c>
      <c r="D95" s="27" t="s">
        <v>650</v>
      </c>
      <c r="E95" s="99" t="s">
        <v>651</v>
      </c>
      <c r="F95" s="100">
        <v>702130</v>
      </c>
      <c r="G95"/>
      <c r="H95"/>
    </row>
    <row r="96" spans="2:11" ht="30" x14ac:dyDescent="0.25">
      <c r="B96" s="98" t="s">
        <v>652</v>
      </c>
      <c r="C96" s="41" t="s">
        <v>617</v>
      </c>
      <c r="D96" s="27" t="s">
        <v>653</v>
      </c>
      <c r="E96" s="99" t="s">
        <v>651</v>
      </c>
      <c r="F96" s="100">
        <v>1106428</v>
      </c>
      <c r="G96"/>
      <c r="H96"/>
    </row>
    <row r="97" spans="2:9" ht="30" x14ac:dyDescent="0.25">
      <c r="B97" s="98" t="s">
        <v>654</v>
      </c>
      <c r="C97" s="41" t="s">
        <v>617</v>
      </c>
      <c r="D97" s="27" t="s">
        <v>655</v>
      </c>
      <c r="E97" s="99" t="s">
        <v>651</v>
      </c>
      <c r="F97" s="100">
        <v>1168000</v>
      </c>
      <c r="G97"/>
      <c r="H97"/>
    </row>
    <row r="98" spans="2:9" ht="45" x14ac:dyDescent="0.25">
      <c r="B98" s="98" t="s">
        <v>656</v>
      </c>
      <c r="C98" s="41" t="s">
        <v>657</v>
      </c>
      <c r="D98" s="27" t="s">
        <v>658</v>
      </c>
      <c r="E98" s="28" t="s">
        <v>659</v>
      </c>
      <c r="F98" s="100">
        <v>793400</v>
      </c>
      <c r="G98"/>
      <c r="H98"/>
    </row>
    <row r="99" spans="2:9" ht="30" x14ac:dyDescent="0.25">
      <c r="B99" s="98" t="s">
        <v>660</v>
      </c>
      <c r="C99" s="41" t="s">
        <v>617</v>
      </c>
      <c r="D99" s="27" t="s">
        <v>653</v>
      </c>
      <c r="E99" s="99" t="s">
        <v>651</v>
      </c>
      <c r="F99" s="100">
        <v>711428.58</v>
      </c>
      <c r="G99"/>
      <c r="H99"/>
    </row>
    <row r="100" spans="2:9" x14ac:dyDescent="0.25">
      <c r="C100" s="16"/>
      <c r="D100" s="15"/>
      <c r="E100" s="101" t="s">
        <v>661</v>
      </c>
      <c r="F100" s="102">
        <f>SUM(F94:F99)</f>
        <v>5030188.8600000003</v>
      </c>
      <c r="H100"/>
    </row>
    <row r="101" spans="2:9" x14ac:dyDescent="0.25">
      <c r="B101" s="10" t="s">
        <v>662</v>
      </c>
      <c r="C101" s="10"/>
      <c r="D101" s="10"/>
      <c r="E101" s="10"/>
      <c r="F101" s="10"/>
      <c r="G101" s="10"/>
      <c r="H101"/>
    </row>
    <row r="102" spans="2:9" x14ac:dyDescent="0.25">
      <c r="C102" s="16"/>
      <c r="D102" s="15"/>
      <c r="E102" s="15"/>
      <c r="H102"/>
    </row>
    <row r="103" spans="2:9" x14ac:dyDescent="0.25">
      <c r="B103" s="174" t="s">
        <v>611</v>
      </c>
      <c r="C103" s="174" t="s">
        <v>473</v>
      </c>
      <c r="D103" s="174" t="s">
        <v>643</v>
      </c>
      <c r="E103" s="174" t="s">
        <v>445</v>
      </c>
      <c r="F103" s="97" t="s">
        <v>644</v>
      </c>
      <c r="G103" s="97" t="s">
        <v>481</v>
      </c>
      <c r="H103"/>
    </row>
    <row r="104" spans="2:9" ht="42.75" customHeight="1" x14ac:dyDescent="0.25">
      <c r="B104" s="98" t="s">
        <v>663</v>
      </c>
      <c r="C104" s="27" t="s">
        <v>664</v>
      </c>
      <c r="D104" s="49" t="s">
        <v>665</v>
      </c>
      <c r="E104" s="99" t="s">
        <v>542</v>
      </c>
      <c r="F104" s="100">
        <v>1350000</v>
      </c>
      <c r="G104" s="103">
        <v>1350000</v>
      </c>
      <c r="H104"/>
    </row>
    <row r="105" spans="2:9" x14ac:dyDescent="0.25">
      <c r="B105"/>
      <c r="C105"/>
      <c r="D105"/>
      <c r="E105"/>
      <c r="F105"/>
      <c r="G105"/>
      <c r="H105"/>
    </row>
    <row r="106" spans="2:9" x14ac:dyDescent="0.25">
      <c r="B106" s="10" t="s">
        <v>666</v>
      </c>
      <c r="C106" s="10"/>
      <c r="D106" s="10"/>
      <c r="E106" s="10"/>
      <c r="F106" s="10"/>
      <c r="G106" s="10"/>
      <c r="H106" s="10"/>
      <c r="I106" s="10"/>
    </row>
    <row r="107" spans="2:9" x14ac:dyDescent="0.25">
      <c r="C107" s="16"/>
      <c r="F107" s="15"/>
      <c r="H107" s="16"/>
      <c r="I107" s="16"/>
    </row>
    <row r="108" spans="2:9" ht="30" x14ac:dyDescent="0.25">
      <c r="B108" s="174" t="s">
        <v>555</v>
      </c>
      <c r="C108" s="174" t="s">
        <v>473</v>
      </c>
      <c r="D108" s="174" t="s">
        <v>667</v>
      </c>
      <c r="E108" s="174" t="s">
        <v>611</v>
      </c>
      <c r="F108" s="174" t="s">
        <v>643</v>
      </c>
      <c r="G108" s="174" t="s">
        <v>445</v>
      </c>
      <c r="H108" s="97" t="s">
        <v>668</v>
      </c>
      <c r="I108" s="97" t="s">
        <v>481</v>
      </c>
    </row>
    <row r="109" spans="2:9" ht="68.25" customHeight="1" x14ac:dyDescent="0.25">
      <c r="B109" s="104" t="s">
        <v>669</v>
      </c>
      <c r="C109" s="105" t="s">
        <v>670</v>
      </c>
      <c r="D109" s="49" t="s">
        <v>568</v>
      </c>
      <c r="E109" s="98" t="s">
        <v>671</v>
      </c>
      <c r="F109" s="27" t="s">
        <v>672</v>
      </c>
      <c r="G109" s="99" t="s">
        <v>673</v>
      </c>
      <c r="H109" s="100">
        <v>225000</v>
      </c>
      <c r="I109" s="103">
        <v>146250</v>
      </c>
    </row>
    <row r="111" spans="2:9" x14ac:dyDescent="0.25">
      <c r="B111" s="192" t="s">
        <v>891</v>
      </c>
      <c r="C111" s="192"/>
      <c r="D111" s="192"/>
      <c r="E111" s="192"/>
      <c r="F111" s="192"/>
    </row>
    <row r="112" spans="2:9" x14ac:dyDescent="0.25">
      <c r="B112" s="11" t="s">
        <v>871</v>
      </c>
      <c r="C112" s="11" t="s">
        <v>872</v>
      </c>
      <c r="D112" s="11" t="s">
        <v>873</v>
      </c>
      <c r="E112" s="11" t="s">
        <v>874</v>
      </c>
      <c r="F112" s="11" t="s">
        <v>875</v>
      </c>
    </row>
    <row r="113" spans="2:6" x14ac:dyDescent="0.25">
      <c r="B113" s="11" t="s">
        <v>876</v>
      </c>
      <c r="C113" s="11">
        <v>6</v>
      </c>
      <c r="D113" s="181">
        <v>2080261.39</v>
      </c>
      <c r="E113" s="180">
        <v>1.4285714285714299</v>
      </c>
      <c r="F113" s="180">
        <v>1.3099538885450199</v>
      </c>
    </row>
    <row r="114" spans="2:6" x14ac:dyDescent="0.25">
      <c r="B114" s="11" t="s">
        <v>877</v>
      </c>
      <c r="C114" s="11">
        <v>84</v>
      </c>
      <c r="D114" s="181">
        <v>28429640.5</v>
      </c>
      <c r="E114" s="180">
        <v>20</v>
      </c>
      <c r="F114" s="180">
        <v>17.9023262662737</v>
      </c>
    </row>
    <row r="115" spans="2:6" x14ac:dyDescent="0.25">
      <c r="B115" s="11" t="s">
        <v>878</v>
      </c>
      <c r="C115" s="11">
        <v>6</v>
      </c>
      <c r="D115" s="181">
        <v>1045024.31</v>
      </c>
      <c r="E115" s="180">
        <v>1.4285714285714299</v>
      </c>
      <c r="F115" s="180">
        <v>0.65805848490442698</v>
      </c>
    </row>
    <row r="116" spans="2:6" x14ac:dyDescent="0.25">
      <c r="B116" s="11" t="s">
        <v>879</v>
      </c>
      <c r="C116" s="11">
        <v>32</v>
      </c>
      <c r="D116" s="181">
        <v>13099607.35</v>
      </c>
      <c r="E116" s="180">
        <v>7.6190476190476204</v>
      </c>
      <c r="F116" s="180">
        <v>8.2489064446585907</v>
      </c>
    </row>
    <row r="117" spans="2:6" x14ac:dyDescent="0.25">
      <c r="B117" s="11" t="s">
        <v>880</v>
      </c>
      <c r="C117" s="11">
        <v>44</v>
      </c>
      <c r="D117" s="181">
        <v>18350178.219999999</v>
      </c>
      <c r="E117" s="180">
        <v>10.476190476190499</v>
      </c>
      <c r="F117" s="180">
        <v>11.5552244685862</v>
      </c>
    </row>
    <row r="118" spans="2:6" x14ac:dyDescent="0.25">
      <c r="B118" s="11" t="s">
        <v>881</v>
      </c>
      <c r="C118" s="11">
        <v>32</v>
      </c>
      <c r="D118" s="181">
        <v>14888252.640000001</v>
      </c>
      <c r="E118" s="180">
        <v>7.6190476190476204</v>
      </c>
      <c r="F118" s="180">
        <v>9.3752278118321897</v>
      </c>
    </row>
    <row r="119" spans="2:6" x14ac:dyDescent="0.25">
      <c r="B119" s="11" t="s">
        <v>516</v>
      </c>
      <c r="C119" s="11">
        <v>11</v>
      </c>
      <c r="D119" s="181">
        <v>3705973.71</v>
      </c>
      <c r="E119" s="180">
        <v>2.61904761904762</v>
      </c>
      <c r="F119" s="180">
        <v>2.3336753234939001</v>
      </c>
    </row>
    <row r="120" spans="2:6" x14ac:dyDescent="0.25">
      <c r="B120" s="11" t="s">
        <v>882</v>
      </c>
      <c r="C120" s="11">
        <v>60</v>
      </c>
      <c r="D120" s="181">
        <v>22552263.690000001</v>
      </c>
      <c r="E120" s="180">
        <v>14.285714285714301</v>
      </c>
      <c r="F120" s="180">
        <v>14.2013045371227</v>
      </c>
    </row>
    <row r="121" spans="2:6" x14ac:dyDescent="0.25">
      <c r="B121" s="11" t="s">
        <v>883</v>
      </c>
      <c r="C121" s="11">
        <v>39</v>
      </c>
      <c r="D121" s="181">
        <v>13633168.26</v>
      </c>
      <c r="E121" s="180">
        <v>9.28571428571429</v>
      </c>
      <c r="F121" s="180">
        <v>8.5848931587273096</v>
      </c>
    </row>
    <row r="122" spans="2:6" x14ac:dyDescent="0.25">
      <c r="B122" s="11" t="s">
        <v>884</v>
      </c>
      <c r="C122" s="11">
        <v>65</v>
      </c>
      <c r="D122" s="181">
        <v>25975029.210000001</v>
      </c>
      <c r="E122" s="180">
        <v>15.476190476190499</v>
      </c>
      <c r="F122" s="180">
        <v>16.356641853892199</v>
      </c>
    </row>
    <row r="123" spans="2:6" x14ac:dyDescent="0.25">
      <c r="B123" s="11" t="s">
        <v>885</v>
      </c>
      <c r="C123" s="11">
        <v>41</v>
      </c>
      <c r="D123" s="181">
        <v>15044769.949999999</v>
      </c>
      <c r="E123" s="180">
        <v>9.7619047619047592</v>
      </c>
      <c r="F123" s="180">
        <v>9.4737877619638002</v>
      </c>
    </row>
    <row r="124" spans="2:6" x14ac:dyDescent="0.25">
      <c r="B124" s="11" t="s">
        <v>886</v>
      </c>
      <c r="C124" s="11">
        <v>420</v>
      </c>
      <c r="D124" s="181">
        <v>158804169.22999999</v>
      </c>
      <c r="E124" s="180">
        <v>100</v>
      </c>
      <c r="F124" s="180">
        <v>100</v>
      </c>
    </row>
  </sheetData>
  <mergeCells count="29">
    <mergeCell ref="A1:F1"/>
    <mergeCell ref="A6:F6"/>
    <mergeCell ref="A13:M13"/>
    <mergeCell ref="B30:K30"/>
    <mergeCell ref="B32:K32"/>
    <mergeCell ref="I34:K34"/>
    <mergeCell ref="B38:K38"/>
    <mergeCell ref="E40:E41"/>
    <mergeCell ref="F40:H40"/>
    <mergeCell ref="I40:K40"/>
    <mergeCell ref="B34:B35"/>
    <mergeCell ref="C34:C35"/>
    <mergeCell ref="D34:D35"/>
    <mergeCell ref="B40:B41"/>
    <mergeCell ref="C40:C41"/>
    <mergeCell ref="D40:D41"/>
    <mergeCell ref="E34:E35"/>
    <mergeCell ref="F34:H34"/>
    <mergeCell ref="B66:K66"/>
    <mergeCell ref="G67:I67"/>
    <mergeCell ref="J67:K67"/>
    <mergeCell ref="B78:K78"/>
    <mergeCell ref="E80:E81"/>
    <mergeCell ref="F80:H80"/>
    <mergeCell ref="I80:K80"/>
    <mergeCell ref="B111:F111"/>
    <mergeCell ref="B80:B81"/>
    <mergeCell ref="C80:C81"/>
    <mergeCell ref="D80:D81"/>
  </mergeCells>
  <pageMargins left="0.70866141732283472" right="0.70866141732283472" top="0.74803149606299213" bottom="0.74803149606299213" header="0.51181102362204722" footer="0.51181102362204722"/>
  <pageSetup paperSize="8" scale="65" firstPageNumber="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topLeftCell="A34" zoomScaleNormal="100" workbookViewId="0">
      <selection activeCell="A57" sqref="A57"/>
    </sheetView>
  </sheetViews>
  <sheetFormatPr defaultRowHeight="15" x14ac:dyDescent="0.25"/>
  <cols>
    <col min="1" max="1" width="71.85546875" bestFit="1" customWidth="1"/>
    <col min="2" max="6" width="8.42578125" style="1"/>
    <col min="7" max="1025" width="8.42578125"/>
  </cols>
  <sheetData>
    <row r="1" spans="1:6" x14ac:dyDescent="0.25">
      <c r="A1" s="17" t="s">
        <v>674</v>
      </c>
      <c r="B1" s="15"/>
      <c r="C1" s="15"/>
      <c r="D1" s="15"/>
      <c r="E1" s="15"/>
      <c r="F1" s="15"/>
    </row>
    <row r="2" spans="1:6" x14ac:dyDescent="0.25">
      <c r="A2" s="9" t="s">
        <v>4</v>
      </c>
      <c r="B2" s="9">
        <v>2012</v>
      </c>
      <c r="C2" s="9">
        <v>2013</v>
      </c>
      <c r="D2" s="9">
        <v>2014</v>
      </c>
      <c r="E2" s="9">
        <v>2015</v>
      </c>
      <c r="F2" s="9">
        <v>2016</v>
      </c>
    </row>
    <row r="3" spans="1:6" x14ac:dyDescent="0.25">
      <c r="A3" s="18" t="s">
        <v>675</v>
      </c>
      <c r="B3" s="11">
        <v>71</v>
      </c>
      <c r="C3" s="11">
        <v>70</v>
      </c>
      <c r="D3" s="11">
        <v>64</v>
      </c>
      <c r="E3" s="11">
        <v>56</v>
      </c>
      <c r="F3" s="11">
        <v>57</v>
      </c>
    </row>
    <row r="4" spans="1:6" x14ac:dyDescent="0.25">
      <c r="A4" s="18" t="s">
        <v>676</v>
      </c>
      <c r="B4" s="11">
        <v>55</v>
      </c>
      <c r="C4" s="11">
        <v>55</v>
      </c>
      <c r="D4" s="11">
        <v>52</v>
      </c>
      <c r="E4" s="11">
        <v>51</v>
      </c>
      <c r="F4" s="11">
        <v>51</v>
      </c>
    </row>
    <row r="5" spans="1:6" x14ac:dyDescent="0.25">
      <c r="A5" s="18" t="s">
        <v>677</v>
      </c>
      <c r="B5" s="11">
        <v>89</v>
      </c>
      <c r="C5" s="11">
        <v>87</v>
      </c>
      <c r="D5" s="11">
        <v>86</v>
      </c>
      <c r="E5" s="11">
        <v>80</v>
      </c>
      <c r="F5" s="11">
        <v>78</v>
      </c>
    </row>
    <row r="6" spans="1:6" x14ac:dyDescent="0.25">
      <c r="A6" s="18" t="s">
        <v>678</v>
      </c>
      <c r="B6" s="11">
        <v>33</v>
      </c>
      <c r="C6" s="11">
        <v>33</v>
      </c>
      <c r="D6" s="11">
        <v>32</v>
      </c>
      <c r="E6" s="11">
        <v>29</v>
      </c>
      <c r="F6" s="11">
        <v>28</v>
      </c>
    </row>
    <row r="7" spans="1:6" x14ac:dyDescent="0.25">
      <c r="A7" s="18" t="s">
        <v>679</v>
      </c>
      <c r="B7" s="11">
        <v>173</v>
      </c>
      <c r="C7" s="11">
        <v>167</v>
      </c>
      <c r="D7" s="11">
        <v>159</v>
      </c>
      <c r="E7" s="11">
        <v>152</v>
      </c>
      <c r="F7" s="11">
        <v>148</v>
      </c>
    </row>
    <row r="8" spans="1:6" x14ac:dyDescent="0.25">
      <c r="A8" s="18" t="s">
        <v>680</v>
      </c>
      <c r="B8" s="11">
        <v>301</v>
      </c>
      <c r="C8" s="11">
        <v>286</v>
      </c>
      <c r="D8" s="11">
        <v>273</v>
      </c>
      <c r="E8" s="11">
        <v>267</v>
      </c>
      <c r="F8" s="11">
        <v>265</v>
      </c>
    </row>
    <row r="9" spans="1:6" x14ac:dyDescent="0.25">
      <c r="A9" s="18" t="s">
        <v>681</v>
      </c>
      <c r="B9" s="11">
        <v>107</v>
      </c>
      <c r="C9" s="11">
        <v>106</v>
      </c>
      <c r="D9" s="11">
        <v>105</v>
      </c>
      <c r="E9" s="11">
        <v>105</v>
      </c>
      <c r="F9" s="11">
        <v>104</v>
      </c>
    </row>
    <row r="10" spans="1:6" x14ac:dyDescent="0.25">
      <c r="A10" s="18" t="s">
        <v>682</v>
      </c>
      <c r="B10" s="11">
        <v>146</v>
      </c>
      <c r="C10" s="11">
        <v>145</v>
      </c>
      <c r="D10" s="11">
        <v>136</v>
      </c>
      <c r="E10" s="11">
        <v>133</v>
      </c>
      <c r="F10" s="11">
        <v>133</v>
      </c>
    </row>
    <row r="11" spans="1:6" x14ac:dyDescent="0.25">
      <c r="A11" s="18" t="s">
        <v>683</v>
      </c>
      <c r="B11" s="11">
        <v>169</v>
      </c>
      <c r="C11" s="11">
        <v>168</v>
      </c>
      <c r="D11" s="11">
        <v>162</v>
      </c>
      <c r="E11" s="11">
        <v>155</v>
      </c>
      <c r="F11" s="11">
        <v>148</v>
      </c>
    </row>
    <row r="12" spans="1:6" x14ac:dyDescent="0.25">
      <c r="A12" s="18" t="s">
        <v>684</v>
      </c>
      <c r="B12" s="11">
        <v>146</v>
      </c>
      <c r="C12" s="11">
        <v>145</v>
      </c>
      <c r="D12" s="11">
        <v>134</v>
      </c>
      <c r="E12" s="11">
        <v>130</v>
      </c>
      <c r="F12" s="11">
        <v>123</v>
      </c>
    </row>
    <row r="13" spans="1:6" x14ac:dyDescent="0.25">
      <c r="A13" s="18" t="s">
        <v>685</v>
      </c>
      <c r="B13" s="11">
        <v>145</v>
      </c>
      <c r="C13" s="11">
        <v>140</v>
      </c>
      <c r="D13" s="11">
        <v>132</v>
      </c>
      <c r="E13" s="11">
        <v>127</v>
      </c>
      <c r="F13" s="11">
        <v>124</v>
      </c>
    </row>
    <row r="14" spans="1:6" x14ac:dyDescent="0.25">
      <c r="A14" s="18" t="s">
        <v>686</v>
      </c>
      <c r="B14" s="11">
        <v>151</v>
      </c>
      <c r="C14" s="11">
        <v>150</v>
      </c>
      <c r="D14" s="11">
        <v>149</v>
      </c>
      <c r="E14" s="11">
        <v>141</v>
      </c>
      <c r="F14" s="11">
        <v>140</v>
      </c>
    </row>
    <row r="15" spans="1:6" x14ac:dyDescent="0.25">
      <c r="A15" s="18" t="s">
        <v>687</v>
      </c>
      <c r="B15" s="11">
        <v>98</v>
      </c>
      <c r="C15" s="11">
        <v>96</v>
      </c>
      <c r="D15" s="11">
        <v>94</v>
      </c>
      <c r="E15" s="11">
        <v>92</v>
      </c>
      <c r="F15" s="11">
        <v>89</v>
      </c>
    </row>
    <row r="16" spans="1:6" x14ac:dyDescent="0.25">
      <c r="A16" s="18" t="s">
        <v>688</v>
      </c>
      <c r="B16" s="11">
        <v>39</v>
      </c>
      <c r="C16" s="11">
        <v>39</v>
      </c>
      <c r="D16" s="11">
        <v>39</v>
      </c>
      <c r="E16" s="11">
        <v>38</v>
      </c>
      <c r="F16" s="11">
        <v>35</v>
      </c>
    </row>
    <row r="17" spans="1:17" x14ac:dyDescent="0.25">
      <c r="A17" s="19" t="s">
        <v>689</v>
      </c>
      <c r="B17" s="9">
        <v>1723</v>
      </c>
      <c r="C17" s="9">
        <v>1687</v>
      </c>
      <c r="D17" s="9">
        <v>1617</v>
      </c>
      <c r="E17" s="9">
        <v>1556</v>
      </c>
      <c r="F17" s="9">
        <v>1523</v>
      </c>
    </row>
    <row r="19" spans="1:17" x14ac:dyDescent="0.25">
      <c r="A19" s="184" t="s">
        <v>690</v>
      </c>
      <c r="B19" s="184"/>
      <c r="C19" s="184"/>
      <c r="D19" s="184"/>
      <c r="E19" s="184"/>
      <c r="F19" s="184"/>
      <c r="G19" s="184"/>
      <c r="H19" s="184"/>
      <c r="I19" s="184"/>
      <c r="J19" s="184"/>
      <c r="K19" s="184"/>
      <c r="L19" s="184"/>
      <c r="M19" s="184"/>
      <c r="N19" s="184"/>
      <c r="O19" s="184"/>
      <c r="P19" s="184"/>
      <c r="Q19" s="184"/>
    </row>
    <row r="20" spans="1:17" x14ac:dyDescent="0.25">
      <c r="A20" s="16"/>
      <c r="B20" s="183" t="s">
        <v>28</v>
      </c>
      <c r="C20" s="183"/>
      <c r="D20" s="183"/>
      <c r="E20" s="183"/>
      <c r="F20" s="183" t="s">
        <v>29</v>
      </c>
      <c r="G20" s="183"/>
      <c r="H20" s="183"/>
      <c r="I20" s="183"/>
      <c r="J20" s="183" t="s">
        <v>30</v>
      </c>
      <c r="K20" s="183"/>
      <c r="L20" s="183"/>
      <c r="M20" s="183"/>
      <c r="N20" s="183" t="s">
        <v>5</v>
      </c>
      <c r="O20" s="183"/>
      <c r="P20" s="183"/>
      <c r="Q20" s="183"/>
    </row>
    <row r="21" spans="1:17" x14ac:dyDescent="0.25">
      <c r="A21" s="16"/>
      <c r="B21" s="78">
        <v>2013</v>
      </c>
      <c r="C21" s="78">
        <v>2014</v>
      </c>
      <c r="D21" s="78">
        <v>2015</v>
      </c>
      <c r="E21" s="78">
        <v>2016</v>
      </c>
      <c r="F21" s="78">
        <v>2013</v>
      </c>
      <c r="G21" s="78">
        <v>2014</v>
      </c>
      <c r="H21" s="78">
        <v>2015</v>
      </c>
      <c r="I21" s="78">
        <v>2016</v>
      </c>
      <c r="J21" s="78">
        <v>2013</v>
      </c>
      <c r="K21" s="78">
        <v>2014</v>
      </c>
      <c r="L21" s="78">
        <v>2015</v>
      </c>
      <c r="M21" s="78">
        <v>2016</v>
      </c>
      <c r="N21" s="78">
        <v>2013</v>
      </c>
      <c r="O21" s="78">
        <v>2014</v>
      </c>
      <c r="P21" s="78">
        <v>2015</v>
      </c>
      <c r="Q21" s="78">
        <v>2016</v>
      </c>
    </row>
    <row r="22" spans="1:17" x14ac:dyDescent="0.25">
      <c r="A22" s="18" t="s">
        <v>691</v>
      </c>
      <c r="B22" s="11">
        <v>17</v>
      </c>
      <c r="C22" s="11">
        <v>15</v>
      </c>
      <c r="D22" s="11">
        <v>9</v>
      </c>
      <c r="E22" s="11">
        <v>10</v>
      </c>
      <c r="F22" s="11">
        <v>17</v>
      </c>
      <c r="G22" s="11">
        <v>14</v>
      </c>
      <c r="H22" s="11">
        <v>18</v>
      </c>
      <c r="I22" s="11">
        <v>19</v>
      </c>
      <c r="J22" s="11">
        <v>32</v>
      </c>
      <c r="K22" s="11">
        <v>31</v>
      </c>
      <c r="L22" s="11">
        <v>25</v>
      </c>
      <c r="M22" s="11">
        <v>23</v>
      </c>
      <c r="N22" s="11">
        <v>66</v>
      </c>
      <c r="O22" s="11">
        <v>60</v>
      </c>
      <c r="P22" s="11">
        <v>52</v>
      </c>
      <c r="Q22" s="11">
        <v>52</v>
      </c>
    </row>
    <row r="23" spans="1:17" x14ac:dyDescent="0.25">
      <c r="A23" s="18" t="s">
        <v>692</v>
      </c>
      <c r="B23" s="11">
        <v>13</v>
      </c>
      <c r="C23" s="11">
        <v>11</v>
      </c>
      <c r="D23" s="11">
        <v>10</v>
      </c>
      <c r="E23" s="11">
        <v>10</v>
      </c>
      <c r="F23" s="11">
        <v>17</v>
      </c>
      <c r="G23" s="11">
        <v>17</v>
      </c>
      <c r="H23" s="11">
        <v>23</v>
      </c>
      <c r="I23" s="11">
        <v>22</v>
      </c>
      <c r="J23" s="11">
        <v>25</v>
      </c>
      <c r="K23" s="11">
        <v>23</v>
      </c>
      <c r="L23" s="11">
        <v>16</v>
      </c>
      <c r="M23" s="11">
        <v>16</v>
      </c>
      <c r="N23" s="11">
        <v>55</v>
      </c>
      <c r="O23" s="11">
        <v>51</v>
      </c>
      <c r="P23" s="11">
        <v>49</v>
      </c>
      <c r="Q23" s="11">
        <v>48</v>
      </c>
    </row>
    <row r="24" spans="1:17" x14ac:dyDescent="0.25">
      <c r="A24" s="18" t="s">
        <v>693</v>
      </c>
      <c r="B24" s="11">
        <v>22</v>
      </c>
      <c r="C24" s="11">
        <v>20</v>
      </c>
      <c r="D24" s="11">
        <v>20</v>
      </c>
      <c r="E24" s="11">
        <v>19</v>
      </c>
      <c r="F24" s="11">
        <v>14</v>
      </c>
      <c r="G24" s="11">
        <v>13</v>
      </c>
      <c r="H24" s="11">
        <v>19</v>
      </c>
      <c r="I24" s="11">
        <v>19</v>
      </c>
      <c r="J24" s="11">
        <v>46</v>
      </c>
      <c r="K24" s="11">
        <v>46</v>
      </c>
      <c r="L24" s="11">
        <v>36</v>
      </c>
      <c r="M24" s="11">
        <v>35</v>
      </c>
      <c r="N24" s="11">
        <v>82</v>
      </c>
      <c r="O24" s="11">
        <v>79</v>
      </c>
      <c r="P24" s="11">
        <v>75</v>
      </c>
      <c r="Q24" s="11">
        <v>73</v>
      </c>
    </row>
    <row r="25" spans="1:17" x14ac:dyDescent="0.25">
      <c r="A25" s="18" t="s">
        <v>694</v>
      </c>
      <c r="B25" s="11">
        <v>10</v>
      </c>
      <c r="C25" s="11">
        <v>10</v>
      </c>
      <c r="D25" s="11">
        <v>9</v>
      </c>
      <c r="E25" s="11">
        <v>9</v>
      </c>
      <c r="F25" s="11">
        <v>7</v>
      </c>
      <c r="G25" s="11">
        <v>7</v>
      </c>
      <c r="H25" s="11">
        <v>12</v>
      </c>
      <c r="I25" s="11">
        <v>11</v>
      </c>
      <c r="J25" s="11">
        <v>11</v>
      </c>
      <c r="K25" s="11">
        <v>11</v>
      </c>
      <c r="L25" s="11">
        <v>6</v>
      </c>
      <c r="M25" s="11">
        <v>6</v>
      </c>
      <c r="N25" s="11">
        <v>28</v>
      </c>
      <c r="O25" s="11">
        <v>28</v>
      </c>
      <c r="P25" s="11">
        <v>27</v>
      </c>
      <c r="Q25" s="11">
        <v>26</v>
      </c>
    </row>
    <row r="26" spans="1:17" x14ac:dyDescent="0.25">
      <c r="A26" s="18" t="s">
        <v>695</v>
      </c>
      <c r="B26" s="11">
        <v>35</v>
      </c>
      <c r="C26" s="11">
        <v>32</v>
      </c>
      <c r="D26" s="11">
        <v>29</v>
      </c>
      <c r="E26" s="11">
        <v>28</v>
      </c>
      <c r="F26" s="11">
        <v>36</v>
      </c>
      <c r="G26" s="11">
        <v>31</v>
      </c>
      <c r="H26" s="11">
        <v>38</v>
      </c>
      <c r="I26" s="11">
        <v>37</v>
      </c>
      <c r="J26" s="11">
        <v>90</v>
      </c>
      <c r="K26" s="11">
        <v>89</v>
      </c>
      <c r="L26" s="11">
        <v>80</v>
      </c>
      <c r="M26" s="11">
        <v>76</v>
      </c>
      <c r="N26" s="11">
        <v>161</v>
      </c>
      <c r="O26" s="11">
        <v>152</v>
      </c>
      <c r="P26" s="11">
        <v>147</v>
      </c>
      <c r="Q26" s="11">
        <v>141</v>
      </c>
    </row>
    <row r="27" spans="1:17" x14ac:dyDescent="0.25">
      <c r="A27" s="18" t="s">
        <v>696</v>
      </c>
      <c r="B27" s="11">
        <v>50</v>
      </c>
      <c r="C27" s="11">
        <v>47</v>
      </c>
      <c r="D27" s="11">
        <v>45</v>
      </c>
      <c r="E27" s="11">
        <v>51</v>
      </c>
      <c r="F27" s="11">
        <v>77</v>
      </c>
      <c r="G27" s="11">
        <v>72</v>
      </c>
      <c r="H27" s="11">
        <v>91</v>
      </c>
      <c r="I27" s="11">
        <v>89</v>
      </c>
      <c r="J27" s="11">
        <v>148</v>
      </c>
      <c r="K27" s="11">
        <v>142</v>
      </c>
      <c r="L27" s="11">
        <v>120</v>
      </c>
      <c r="M27" s="11">
        <v>112</v>
      </c>
      <c r="N27" s="11">
        <v>275</v>
      </c>
      <c r="O27" s="11">
        <v>261</v>
      </c>
      <c r="P27" s="11">
        <v>256</v>
      </c>
      <c r="Q27" s="11">
        <v>252</v>
      </c>
    </row>
    <row r="28" spans="1:17" x14ac:dyDescent="0.25">
      <c r="A28" s="18" t="s">
        <v>697</v>
      </c>
      <c r="B28" s="11">
        <v>30</v>
      </c>
      <c r="C28" s="11">
        <v>29</v>
      </c>
      <c r="D28" s="11">
        <v>29</v>
      </c>
      <c r="E28" s="11">
        <v>31</v>
      </c>
      <c r="F28" s="11">
        <v>30</v>
      </c>
      <c r="G28" s="11">
        <v>29</v>
      </c>
      <c r="H28" s="11">
        <v>37</v>
      </c>
      <c r="I28" s="11">
        <v>35</v>
      </c>
      <c r="J28" s="11">
        <v>44</v>
      </c>
      <c r="K28" s="11">
        <v>44</v>
      </c>
      <c r="L28" s="11">
        <v>35</v>
      </c>
      <c r="M28" s="11">
        <v>33</v>
      </c>
      <c r="N28" s="11">
        <v>104</v>
      </c>
      <c r="O28" s="11">
        <v>102</v>
      </c>
      <c r="P28" s="11">
        <v>101</v>
      </c>
      <c r="Q28" s="11">
        <v>99</v>
      </c>
    </row>
    <row r="29" spans="1:17" x14ac:dyDescent="0.25">
      <c r="A29" s="18" t="s">
        <v>698</v>
      </c>
      <c r="B29" s="11">
        <v>36</v>
      </c>
      <c r="C29" s="11">
        <v>31</v>
      </c>
      <c r="D29" s="11">
        <v>29</v>
      </c>
      <c r="E29" s="11">
        <v>30</v>
      </c>
      <c r="F29" s="11">
        <v>48</v>
      </c>
      <c r="G29" s="11">
        <v>42</v>
      </c>
      <c r="H29" s="11">
        <v>59</v>
      </c>
      <c r="I29" s="11">
        <v>58</v>
      </c>
      <c r="J29" s="11">
        <v>53</v>
      </c>
      <c r="K29" s="11">
        <v>52</v>
      </c>
      <c r="L29" s="11">
        <v>34</v>
      </c>
      <c r="M29" s="11">
        <v>32</v>
      </c>
      <c r="N29" s="11">
        <v>137</v>
      </c>
      <c r="O29" s="11">
        <v>125</v>
      </c>
      <c r="P29" s="11">
        <v>122</v>
      </c>
      <c r="Q29" s="11">
        <v>120</v>
      </c>
    </row>
    <row r="30" spans="1:17" x14ac:dyDescent="0.25">
      <c r="A30" s="18" t="s">
        <v>699</v>
      </c>
      <c r="B30" s="11">
        <v>52</v>
      </c>
      <c r="C30" s="11">
        <v>45</v>
      </c>
      <c r="D30" s="11">
        <v>41</v>
      </c>
      <c r="E30" s="11">
        <v>36</v>
      </c>
      <c r="F30" s="11">
        <v>44</v>
      </c>
      <c r="G30" s="11">
        <v>41</v>
      </c>
      <c r="H30" s="11">
        <v>54</v>
      </c>
      <c r="I30" s="11">
        <v>51</v>
      </c>
      <c r="J30" s="11">
        <v>57</v>
      </c>
      <c r="K30" s="11">
        <v>57</v>
      </c>
      <c r="L30" s="11">
        <v>44</v>
      </c>
      <c r="M30" s="11">
        <v>43</v>
      </c>
      <c r="N30" s="11">
        <v>153</v>
      </c>
      <c r="O30" s="11">
        <v>143</v>
      </c>
      <c r="P30" s="11">
        <v>139</v>
      </c>
      <c r="Q30" s="11">
        <v>130</v>
      </c>
    </row>
    <row r="31" spans="1:17" x14ac:dyDescent="0.25">
      <c r="A31" s="18" t="s">
        <v>700</v>
      </c>
      <c r="B31" s="11">
        <v>37</v>
      </c>
      <c r="C31" s="11">
        <v>32</v>
      </c>
      <c r="D31" s="11">
        <v>29</v>
      </c>
      <c r="E31" s="11">
        <v>26</v>
      </c>
      <c r="F31" s="11">
        <v>47</v>
      </c>
      <c r="G31" s="11">
        <v>42</v>
      </c>
      <c r="H31" s="11">
        <v>58</v>
      </c>
      <c r="I31" s="11">
        <v>58</v>
      </c>
      <c r="J31" s="11">
        <v>77</v>
      </c>
      <c r="K31" s="11">
        <v>72</v>
      </c>
      <c r="L31" s="11">
        <v>52</v>
      </c>
      <c r="M31" s="11">
        <v>48</v>
      </c>
      <c r="N31" s="11">
        <v>161</v>
      </c>
      <c r="O31" s="11">
        <v>146</v>
      </c>
      <c r="P31" s="11">
        <v>139</v>
      </c>
      <c r="Q31" s="11">
        <v>132</v>
      </c>
    </row>
    <row r="32" spans="1:17" x14ac:dyDescent="0.25">
      <c r="A32" s="18" t="s">
        <v>701</v>
      </c>
      <c r="B32" s="11">
        <v>32</v>
      </c>
      <c r="C32" s="11">
        <v>29</v>
      </c>
      <c r="D32" s="11">
        <v>27</v>
      </c>
      <c r="E32" s="11">
        <v>26</v>
      </c>
      <c r="F32" s="11">
        <v>24</v>
      </c>
      <c r="G32" s="11">
        <v>21</v>
      </c>
      <c r="H32" s="11">
        <v>33</v>
      </c>
      <c r="I32" s="11">
        <v>34</v>
      </c>
      <c r="J32" s="11">
        <v>60</v>
      </c>
      <c r="K32" s="11">
        <v>58</v>
      </c>
      <c r="L32" s="11">
        <v>45</v>
      </c>
      <c r="M32" s="11">
        <v>42</v>
      </c>
      <c r="N32" s="11">
        <v>116</v>
      </c>
      <c r="O32" s="11">
        <v>108</v>
      </c>
      <c r="P32" s="11">
        <v>105</v>
      </c>
      <c r="Q32" s="11">
        <v>102</v>
      </c>
    </row>
    <row r="33" spans="1:17" x14ac:dyDescent="0.25">
      <c r="A33" s="18" t="s">
        <v>702</v>
      </c>
      <c r="B33" s="11">
        <v>50</v>
      </c>
      <c r="C33" s="11">
        <v>49</v>
      </c>
      <c r="D33" s="11">
        <v>47</v>
      </c>
      <c r="E33" s="11">
        <v>48</v>
      </c>
      <c r="F33" s="11">
        <v>31</v>
      </c>
      <c r="G33" s="11">
        <v>30</v>
      </c>
      <c r="H33" s="11">
        <v>39</v>
      </c>
      <c r="I33" s="11">
        <v>38</v>
      </c>
      <c r="J33" s="11">
        <v>68</v>
      </c>
      <c r="K33" s="11">
        <v>66</v>
      </c>
      <c r="L33" s="11">
        <v>52</v>
      </c>
      <c r="M33" s="11">
        <v>48</v>
      </c>
      <c r="N33" s="11">
        <v>149</v>
      </c>
      <c r="O33" s="11">
        <v>145</v>
      </c>
      <c r="P33" s="11">
        <v>138</v>
      </c>
      <c r="Q33" s="11">
        <v>134</v>
      </c>
    </row>
    <row r="34" spans="1:17" x14ac:dyDescent="0.25">
      <c r="A34" s="18" t="s">
        <v>703</v>
      </c>
      <c r="B34" s="11">
        <v>26</v>
      </c>
      <c r="C34" s="11">
        <v>25</v>
      </c>
      <c r="D34" s="11">
        <v>24</v>
      </c>
      <c r="E34" s="11">
        <v>24</v>
      </c>
      <c r="F34" s="11">
        <v>23</v>
      </c>
      <c r="G34" s="11">
        <v>23</v>
      </c>
      <c r="H34" s="11">
        <v>33</v>
      </c>
      <c r="I34" s="11">
        <v>33</v>
      </c>
      <c r="J34" s="11">
        <v>45</v>
      </c>
      <c r="K34" s="11">
        <v>42</v>
      </c>
      <c r="L34" s="11">
        <v>30</v>
      </c>
      <c r="M34" s="11">
        <v>27</v>
      </c>
      <c r="N34" s="11">
        <v>94</v>
      </c>
      <c r="O34" s="11">
        <v>90</v>
      </c>
      <c r="P34" s="11">
        <v>87</v>
      </c>
      <c r="Q34" s="11">
        <v>84</v>
      </c>
    </row>
    <row r="35" spans="1:17" x14ac:dyDescent="0.25">
      <c r="A35" s="18" t="s">
        <v>704</v>
      </c>
      <c r="B35" s="11">
        <v>3</v>
      </c>
      <c r="C35" s="11">
        <v>3</v>
      </c>
      <c r="D35" s="11">
        <v>3</v>
      </c>
      <c r="E35" s="11">
        <v>3</v>
      </c>
      <c r="F35" s="11">
        <v>13</v>
      </c>
      <c r="G35" s="11">
        <v>13</v>
      </c>
      <c r="H35" s="11">
        <v>16</v>
      </c>
      <c r="I35" s="11">
        <v>14</v>
      </c>
      <c r="J35" s="11">
        <v>22</v>
      </c>
      <c r="K35" s="11">
        <v>22</v>
      </c>
      <c r="L35" s="11">
        <v>18</v>
      </c>
      <c r="M35" s="11">
        <v>17</v>
      </c>
      <c r="N35" s="11">
        <v>38</v>
      </c>
      <c r="O35" s="11">
        <v>38</v>
      </c>
      <c r="P35" s="11">
        <v>37</v>
      </c>
      <c r="Q35" s="11">
        <v>34</v>
      </c>
    </row>
    <row r="36" spans="1:17" x14ac:dyDescent="0.25">
      <c r="A36" s="18" t="s">
        <v>689</v>
      </c>
      <c r="B36" s="11">
        <f t="shared" ref="B36:Q36" si="0">SUM(B22:B35)</f>
        <v>413</v>
      </c>
      <c r="C36" s="11">
        <f t="shared" si="0"/>
        <v>378</v>
      </c>
      <c r="D36" s="11">
        <f t="shared" si="0"/>
        <v>351</v>
      </c>
      <c r="E36" s="11">
        <f t="shared" si="0"/>
        <v>351</v>
      </c>
      <c r="F36" s="11">
        <f t="shared" si="0"/>
        <v>428</v>
      </c>
      <c r="G36" s="11">
        <f t="shared" si="0"/>
        <v>395</v>
      </c>
      <c r="H36" s="11">
        <f t="shared" si="0"/>
        <v>530</v>
      </c>
      <c r="I36" s="11">
        <f t="shared" si="0"/>
        <v>518</v>
      </c>
      <c r="J36" s="11">
        <f t="shared" si="0"/>
        <v>778</v>
      </c>
      <c r="K36" s="11">
        <f t="shared" si="0"/>
        <v>755</v>
      </c>
      <c r="L36" s="11">
        <f t="shared" si="0"/>
        <v>593</v>
      </c>
      <c r="M36" s="11">
        <f t="shared" si="0"/>
        <v>558</v>
      </c>
      <c r="N36" s="11">
        <f t="shared" si="0"/>
        <v>1619</v>
      </c>
      <c r="O36" s="11">
        <f t="shared" si="0"/>
        <v>1528</v>
      </c>
      <c r="P36" s="11">
        <f t="shared" si="0"/>
        <v>1474</v>
      </c>
      <c r="Q36" s="11">
        <f t="shared" si="0"/>
        <v>1427</v>
      </c>
    </row>
    <row r="37" spans="1:17" x14ac:dyDescent="0.25">
      <c r="A37" s="20"/>
      <c r="B37" s="106"/>
      <c r="C37" s="106"/>
      <c r="D37" s="106"/>
      <c r="E37" s="106"/>
      <c r="F37" s="106"/>
      <c r="G37" s="106"/>
      <c r="H37" s="106"/>
      <c r="I37" s="106"/>
      <c r="J37" s="106"/>
      <c r="K37" s="106"/>
      <c r="L37" s="106"/>
      <c r="M37" s="106"/>
      <c r="N37" s="106"/>
      <c r="O37" s="106"/>
      <c r="P37" s="106"/>
      <c r="Q37" s="106"/>
    </row>
    <row r="38" spans="1:17" x14ac:dyDescent="0.25">
      <c r="A38" s="17" t="s">
        <v>705</v>
      </c>
      <c r="G38" s="107"/>
      <c r="H38" s="107"/>
      <c r="I38" s="107"/>
      <c r="J38" s="107"/>
      <c r="K38" s="107"/>
      <c r="L38" s="107"/>
      <c r="M38" s="107"/>
      <c r="N38" s="107"/>
      <c r="O38" s="107"/>
      <c r="P38" s="107"/>
      <c r="Q38" s="107"/>
    </row>
    <row r="39" spans="1:17" ht="60" x14ac:dyDescent="0.25">
      <c r="A39" s="23" t="s">
        <v>706</v>
      </c>
      <c r="B39" s="23" t="s">
        <v>707</v>
      </c>
      <c r="C39" s="23" t="s">
        <v>708</v>
      </c>
      <c r="D39" s="23" t="s">
        <v>339</v>
      </c>
      <c r="E39" s="108"/>
    </row>
    <row r="40" spans="1:17" x14ac:dyDescent="0.25">
      <c r="A40" s="109" t="s">
        <v>29</v>
      </c>
      <c r="B40" s="110">
        <v>7</v>
      </c>
      <c r="C40" s="110">
        <v>11</v>
      </c>
      <c r="D40" s="110">
        <v>18</v>
      </c>
    </row>
    <row r="41" spans="1:17" x14ac:dyDescent="0.25">
      <c r="A41" s="109" t="s">
        <v>28</v>
      </c>
      <c r="B41" s="110">
        <v>4</v>
      </c>
      <c r="C41" s="110">
        <v>24</v>
      </c>
      <c r="D41" s="110">
        <v>28</v>
      </c>
    </row>
    <row r="42" spans="1:17" x14ac:dyDescent="0.25">
      <c r="A42" s="109" t="s">
        <v>30</v>
      </c>
      <c r="B42" s="110"/>
      <c r="C42" s="110">
        <v>5</v>
      </c>
      <c r="D42" s="110">
        <v>5</v>
      </c>
    </row>
    <row r="43" spans="1:17" x14ac:dyDescent="0.25">
      <c r="A43" s="111" t="s">
        <v>339</v>
      </c>
      <c r="B43" s="9">
        <v>11</v>
      </c>
      <c r="C43" s="9">
        <v>39</v>
      </c>
      <c r="D43" s="9">
        <v>51</v>
      </c>
    </row>
    <row r="45" spans="1:17" x14ac:dyDescent="0.25">
      <c r="A45" s="17" t="s">
        <v>709</v>
      </c>
      <c r="B45" s="17"/>
      <c r="C45" s="17"/>
    </row>
    <row r="46" spans="1:17" x14ac:dyDescent="0.25">
      <c r="A46" s="112" t="s">
        <v>706</v>
      </c>
      <c r="B46" s="33">
        <v>2013</v>
      </c>
      <c r="C46" s="33">
        <v>2015</v>
      </c>
      <c r="D46" s="33">
        <v>2016</v>
      </c>
      <c r="E46" s="33" t="s">
        <v>339</v>
      </c>
    </row>
    <row r="47" spans="1:17" x14ac:dyDescent="0.25">
      <c r="A47" s="44" t="s">
        <v>29</v>
      </c>
      <c r="B47" s="113"/>
      <c r="C47" s="113">
        <v>3</v>
      </c>
      <c r="D47" s="113"/>
      <c r="E47" s="113">
        <v>3</v>
      </c>
    </row>
    <row r="48" spans="1:17" x14ac:dyDescent="0.25">
      <c r="A48" s="44" t="s">
        <v>28</v>
      </c>
      <c r="B48" s="113">
        <v>1</v>
      </c>
      <c r="C48" s="113">
        <v>1</v>
      </c>
      <c r="D48" s="113">
        <v>1</v>
      </c>
      <c r="E48" s="113">
        <v>3</v>
      </c>
    </row>
    <row r="49" spans="1:6" x14ac:dyDescent="0.25">
      <c r="A49" s="44" t="s">
        <v>30</v>
      </c>
      <c r="B49" s="113">
        <v>2</v>
      </c>
      <c r="C49" s="113">
        <v>3</v>
      </c>
      <c r="D49" s="113">
        <v>4</v>
      </c>
      <c r="E49" s="113">
        <v>9</v>
      </c>
    </row>
    <row r="50" spans="1:6" x14ac:dyDescent="0.25">
      <c r="A50" s="112" t="s">
        <v>339</v>
      </c>
      <c r="B50" s="33">
        <v>3</v>
      </c>
      <c r="C50" s="33">
        <v>7</v>
      </c>
      <c r="D50" s="33">
        <v>5</v>
      </c>
      <c r="E50" s="33">
        <v>15</v>
      </c>
    </row>
    <row r="52" spans="1:6" x14ac:dyDescent="0.25">
      <c r="A52" s="17" t="s">
        <v>710</v>
      </c>
      <c r="B52" s="17"/>
      <c r="C52" s="17"/>
      <c r="D52" s="17"/>
    </row>
    <row r="53" spans="1:6" x14ac:dyDescent="0.25">
      <c r="A53" s="19" t="s">
        <v>711</v>
      </c>
      <c r="B53" s="33">
        <v>2013</v>
      </c>
      <c r="C53" s="33">
        <v>2014</v>
      </c>
      <c r="D53" s="33">
        <v>2015</v>
      </c>
      <c r="E53" s="33">
        <v>2016</v>
      </c>
      <c r="F53" s="33" t="s">
        <v>339</v>
      </c>
    </row>
    <row r="54" spans="1:6" x14ac:dyDescent="0.25">
      <c r="A54" s="109" t="s">
        <v>29</v>
      </c>
      <c r="B54" s="113">
        <v>2</v>
      </c>
      <c r="C54" s="113">
        <v>1</v>
      </c>
      <c r="D54" s="113">
        <v>6</v>
      </c>
      <c r="E54" s="113"/>
      <c r="F54" s="113">
        <v>9</v>
      </c>
    </row>
    <row r="55" spans="1:6" x14ac:dyDescent="0.25">
      <c r="A55" s="109" t="s">
        <v>28</v>
      </c>
      <c r="B55" s="113"/>
      <c r="C55" s="113"/>
      <c r="D55" s="113">
        <v>2</v>
      </c>
      <c r="E55" s="113">
        <v>1</v>
      </c>
      <c r="F55" s="113">
        <v>3</v>
      </c>
    </row>
    <row r="56" spans="1:6" x14ac:dyDescent="0.25">
      <c r="A56" s="111" t="s">
        <v>339</v>
      </c>
      <c r="B56" s="33">
        <v>2</v>
      </c>
      <c r="C56" s="33">
        <v>1</v>
      </c>
      <c r="D56" s="33">
        <v>8</v>
      </c>
      <c r="E56" s="33">
        <v>1</v>
      </c>
      <c r="F56" s="33">
        <v>12</v>
      </c>
    </row>
  </sheetData>
  <mergeCells count="5">
    <mergeCell ref="A19:Q19"/>
    <mergeCell ref="B20:E20"/>
    <mergeCell ref="F20:I20"/>
    <mergeCell ref="J20:M20"/>
    <mergeCell ref="N20:Q20"/>
  </mergeCells>
  <pageMargins left="0.70866141732283472" right="0.70866141732283472" top="0.74803149606299213" bottom="0.74803149606299213" header="0.51181102362204722" footer="0.51181102362204722"/>
  <pageSetup paperSize="8" scale="90" firstPageNumber="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Normal="100" workbookViewId="0">
      <selection activeCell="C34" sqref="C34"/>
    </sheetView>
  </sheetViews>
  <sheetFormatPr defaultRowHeight="15" x14ac:dyDescent="0.25"/>
  <cols>
    <col min="1" max="1" width="29.7109375"/>
    <col min="2" max="9" width="8.42578125"/>
    <col min="10" max="10" width="11.140625"/>
    <col min="11" max="12" width="12.42578125"/>
    <col min="13" max="1025" width="8.42578125"/>
  </cols>
  <sheetData>
    <row r="1" spans="1:12" x14ac:dyDescent="0.25">
      <c r="A1" s="184" t="s">
        <v>712</v>
      </c>
      <c r="B1" s="184"/>
      <c r="C1" s="184"/>
      <c r="D1" s="184"/>
      <c r="E1" s="184"/>
      <c r="F1" s="184"/>
      <c r="G1" s="184"/>
      <c r="H1" s="184"/>
      <c r="I1" s="184"/>
      <c r="J1" s="184"/>
    </row>
    <row r="2" spans="1:12" x14ac:dyDescent="0.25">
      <c r="B2" s="199" t="s">
        <v>713</v>
      </c>
      <c r="C2" s="199"/>
      <c r="D2" s="199"/>
      <c r="E2" s="199"/>
      <c r="F2" s="199"/>
      <c r="G2" s="199"/>
      <c r="H2" s="199"/>
      <c r="I2" s="199"/>
    </row>
    <row r="3" spans="1:12" x14ac:dyDescent="0.25">
      <c r="B3" s="201" t="s">
        <v>714</v>
      </c>
      <c r="C3" s="201"/>
      <c r="D3" s="201"/>
      <c r="E3" s="201"/>
      <c r="F3" s="201" t="s">
        <v>715</v>
      </c>
      <c r="G3" s="201"/>
      <c r="H3" s="201"/>
      <c r="I3" s="201"/>
    </row>
    <row r="4" spans="1:12" x14ac:dyDescent="0.25">
      <c r="A4" s="19" t="s">
        <v>711</v>
      </c>
      <c r="B4" s="114">
        <v>2013</v>
      </c>
      <c r="C4" s="114">
        <v>2014</v>
      </c>
      <c r="D4" s="114">
        <v>2015</v>
      </c>
      <c r="E4" s="114">
        <v>2016</v>
      </c>
      <c r="F4" s="114">
        <v>2013</v>
      </c>
      <c r="G4" s="114">
        <v>2014</v>
      </c>
      <c r="H4" s="114">
        <v>2015</v>
      </c>
      <c r="I4" s="114">
        <v>2016</v>
      </c>
      <c r="K4" s="1"/>
      <c r="L4" s="1"/>
    </row>
    <row r="5" spans="1:12" x14ac:dyDescent="0.25">
      <c r="A5" s="115" t="s">
        <v>716</v>
      </c>
      <c r="B5" s="116">
        <v>0.198547215496368</v>
      </c>
      <c r="C5" s="116">
        <v>0.19576719576719601</v>
      </c>
      <c r="D5" s="116">
        <v>0.19943019943019899</v>
      </c>
      <c r="E5" s="116">
        <v>0.19943019943019899</v>
      </c>
      <c r="F5" s="116">
        <v>0.801452784503632</v>
      </c>
      <c r="G5" s="116">
        <v>0.80423280423280397</v>
      </c>
      <c r="H5" s="116">
        <v>0.80056980056979998</v>
      </c>
      <c r="I5" s="116">
        <v>0.80056980056979998</v>
      </c>
      <c r="K5" s="117"/>
      <c r="L5" s="117"/>
    </row>
    <row r="6" spans="1:12" x14ac:dyDescent="0.25">
      <c r="A6" s="115" t="s">
        <v>717</v>
      </c>
      <c r="B6" s="116">
        <v>0.31074766355140199</v>
      </c>
      <c r="C6" s="116">
        <v>0.316455696202532</v>
      </c>
      <c r="D6" s="116">
        <v>0.33584905660377401</v>
      </c>
      <c r="E6" s="116">
        <v>0.343629343629344</v>
      </c>
      <c r="F6" s="116">
        <v>0.68925233644859796</v>
      </c>
      <c r="G6" s="116">
        <v>0.683544303797468</v>
      </c>
      <c r="H6" s="116">
        <v>0.66415094339622605</v>
      </c>
      <c r="I6" s="116">
        <v>0.65637065637065695</v>
      </c>
      <c r="K6" s="117"/>
      <c r="L6" s="117"/>
    </row>
    <row r="7" spans="1:12" x14ac:dyDescent="0.25">
      <c r="A7" s="115" t="s">
        <v>718</v>
      </c>
      <c r="B7" s="116">
        <v>0.44473007712082302</v>
      </c>
      <c r="C7" s="116">
        <v>0.445033112582782</v>
      </c>
      <c r="D7" s="116">
        <v>0.46374367622259699</v>
      </c>
      <c r="E7" s="116">
        <v>0.467741935483871</v>
      </c>
      <c r="F7" s="116">
        <v>0.55526992287917698</v>
      </c>
      <c r="G7" s="116">
        <v>0.554966887417219</v>
      </c>
      <c r="H7" s="116">
        <v>0.53625632377740295</v>
      </c>
      <c r="I7" s="116">
        <v>0.532258064516129</v>
      </c>
      <c r="K7" s="117"/>
      <c r="L7" s="117"/>
    </row>
    <row r="8" spans="1:12" x14ac:dyDescent="0.25">
      <c r="A8" s="115" t="s">
        <v>719</v>
      </c>
      <c r="B8" s="116">
        <v>0.38235294117647101</v>
      </c>
      <c r="C8" s="116">
        <v>0.40449438202247201</v>
      </c>
      <c r="D8" s="116">
        <v>0.41463414634146301</v>
      </c>
      <c r="E8" s="116">
        <v>0.40625</v>
      </c>
      <c r="F8" s="116">
        <v>0.61764705882352899</v>
      </c>
      <c r="G8" s="116">
        <v>0.59550561797752799</v>
      </c>
      <c r="H8" s="116">
        <v>0.58536585365853699</v>
      </c>
      <c r="I8" s="116">
        <v>0.59375</v>
      </c>
      <c r="K8" s="117"/>
      <c r="L8" s="117"/>
    </row>
    <row r="9" spans="1:12" x14ac:dyDescent="0.25">
      <c r="A9" s="118" t="s">
        <v>100</v>
      </c>
      <c r="B9" s="119">
        <v>0.34795494961470103</v>
      </c>
      <c r="C9" s="119">
        <v>0.35312306740878202</v>
      </c>
      <c r="D9" s="119">
        <v>0.357969151670951</v>
      </c>
      <c r="E9" s="119">
        <v>0.35981615233092601</v>
      </c>
      <c r="F9" s="119">
        <v>0.65204505038529903</v>
      </c>
      <c r="G9" s="119">
        <v>0.64687693259121803</v>
      </c>
      <c r="H9" s="119">
        <v>0.642030848329049</v>
      </c>
      <c r="I9" s="119">
        <v>0.64018384766907399</v>
      </c>
      <c r="K9" s="120"/>
      <c r="L9" s="120"/>
    </row>
    <row r="10" spans="1:12" x14ac:dyDescent="0.25">
      <c r="A10" s="121"/>
      <c r="B10" s="122"/>
      <c r="C10" s="122"/>
      <c r="D10" s="122"/>
      <c r="E10" s="122"/>
      <c r="F10" s="122"/>
      <c r="G10" s="122"/>
      <c r="H10" s="122"/>
      <c r="I10" s="122"/>
      <c r="K10" s="120"/>
      <c r="L10" s="120"/>
    </row>
    <row r="11" spans="1:12" x14ac:dyDescent="0.25">
      <c r="A11" s="184" t="s">
        <v>720</v>
      </c>
      <c r="B11" s="184"/>
      <c r="C11" s="184"/>
      <c r="D11" s="184"/>
      <c r="E11" s="184"/>
      <c r="F11" s="184"/>
      <c r="G11" s="184"/>
      <c r="H11" s="184"/>
      <c r="I11" s="184"/>
      <c r="J11" s="184"/>
      <c r="K11" s="120"/>
      <c r="L11" s="120"/>
    </row>
    <row r="12" spans="1:12" x14ac:dyDescent="0.25">
      <c r="A12" s="123"/>
      <c r="B12" s="199" t="s">
        <v>713</v>
      </c>
      <c r="C12" s="199"/>
      <c r="D12" s="199"/>
      <c r="E12" s="199"/>
      <c r="F12" s="199"/>
      <c r="G12" s="199"/>
      <c r="H12" s="199"/>
      <c r="I12" s="199"/>
      <c r="J12" s="124"/>
    </row>
    <row r="13" spans="1:12" x14ac:dyDescent="0.25">
      <c r="A13" s="123"/>
      <c r="B13" s="200" t="s">
        <v>714</v>
      </c>
      <c r="C13" s="200"/>
      <c r="D13" s="200"/>
      <c r="E13" s="200"/>
      <c r="F13" s="200" t="s">
        <v>715</v>
      </c>
      <c r="G13" s="200"/>
      <c r="H13" s="200"/>
      <c r="I13" s="200"/>
      <c r="J13" s="118" t="s">
        <v>100</v>
      </c>
    </row>
    <row r="14" spans="1:12" x14ac:dyDescent="0.25">
      <c r="A14" s="126" t="s">
        <v>711</v>
      </c>
      <c r="B14" s="125">
        <v>2013</v>
      </c>
      <c r="C14" s="125">
        <v>2014</v>
      </c>
      <c r="D14" s="125">
        <v>2015</v>
      </c>
      <c r="E14" s="125">
        <v>2016</v>
      </c>
      <c r="F14" s="125">
        <v>2013</v>
      </c>
      <c r="G14" s="125">
        <v>2014</v>
      </c>
      <c r="H14" s="125">
        <v>2015</v>
      </c>
      <c r="I14" s="125">
        <v>2016</v>
      </c>
      <c r="J14" s="118"/>
    </row>
    <row r="15" spans="1:12" x14ac:dyDescent="0.25">
      <c r="A15" s="115" t="s">
        <v>716</v>
      </c>
      <c r="B15" s="124">
        <v>82</v>
      </c>
      <c r="C15" s="124">
        <v>74</v>
      </c>
      <c r="D15" s="124">
        <v>70</v>
      </c>
      <c r="E15" s="124">
        <v>70</v>
      </c>
      <c r="F15" s="124">
        <v>331</v>
      </c>
      <c r="G15" s="124">
        <v>304</v>
      </c>
      <c r="H15" s="124">
        <v>281</v>
      </c>
      <c r="I15" s="124">
        <v>281</v>
      </c>
      <c r="J15" s="127">
        <v>1493</v>
      </c>
    </row>
    <row r="16" spans="1:12" x14ac:dyDescent="0.25">
      <c r="A16" s="115" t="s">
        <v>717</v>
      </c>
      <c r="B16" s="124">
        <v>133</v>
      </c>
      <c r="C16" s="124">
        <v>125</v>
      </c>
      <c r="D16" s="124">
        <v>178</v>
      </c>
      <c r="E16" s="124">
        <v>178</v>
      </c>
      <c r="F16" s="124">
        <v>295</v>
      </c>
      <c r="G16" s="124">
        <v>270</v>
      </c>
      <c r="H16" s="124">
        <v>352</v>
      </c>
      <c r="I16" s="124">
        <v>340</v>
      </c>
      <c r="J16" s="127">
        <v>1871</v>
      </c>
    </row>
    <row r="17" spans="1:10" x14ac:dyDescent="0.25">
      <c r="A17" s="115" t="s">
        <v>718</v>
      </c>
      <c r="B17" s="124">
        <v>346</v>
      </c>
      <c r="C17" s="124">
        <v>336</v>
      </c>
      <c r="D17" s="124">
        <v>275</v>
      </c>
      <c r="E17" s="124">
        <v>261</v>
      </c>
      <c r="F17" s="124">
        <v>432</v>
      </c>
      <c r="G17" s="124">
        <v>419</v>
      </c>
      <c r="H17" s="124">
        <v>318</v>
      </c>
      <c r="I17" s="124">
        <v>297</v>
      </c>
      <c r="J17" s="127">
        <v>2684</v>
      </c>
    </row>
    <row r="18" spans="1:10" x14ac:dyDescent="0.25">
      <c r="A18" s="115" t="s">
        <v>719</v>
      </c>
      <c r="B18" s="124">
        <v>26</v>
      </c>
      <c r="C18" s="124">
        <v>36</v>
      </c>
      <c r="D18" s="124">
        <v>34</v>
      </c>
      <c r="E18" s="124">
        <v>39</v>
      </c>
      <c r="F18" s="124">
        <v>42</v>
      </c>
      <c r="G18" s="124">
        <v>53</v>
      </c>
      <c r="H18" s="124">
        <v>48</v>
      </c>
      <c r="I18" s="124">
        <v>57</v>
      </c>
      <c r="J18" s="127">
        <v>335</v>
      </c>
    </row>
    <row r="19" spans="1:10" x14ac:dyDescent="0.25">
      <c r="A19" s="128" t="s">
        <v>100</v>
      </c>
      <c r="B19" s="127">
        <v>587</v>
      </c>
      <c r="C19" s="127">
        <v>571</v>
      </c>
      <c r="D19" s="127">
        <v>557</v>
      </c>
      <c r="E19" s="127">
        <v>548</v>
      </c>
      <c r="F19" s="127">
        <v>1100</v>
      </c>
      <c r="G19" s="127">
        <v>1046</v>
      </c>
      <c r="H19" s="127">
        <v>999</v>
      </c>
      <c r="I19" s="127">
        <v>975</v>
      </c>
      <c r="J19" s="127">
        <v>6383</v>
      </c>
    </row>
  </sheetData>
  <mergeCells count="8">
    <mergeCell ref="B12:I12"/>
    <mergeCell ref="B13:E13"/>
    <mergeCell ref="F13:I13"/>
    <mergeCell ref="A1:J1"/>
    <mergeCell ref="B2:I2"/>
    <mergeCell ref="B3:E3"/>
    <mergeCell ref="F3:I3"/>
    <mergeCell ref="A11:J11"/>
  </mergeCells>
  <pageMargins left="0.70866141732283472" right="0.70866141732283472" top="0.74803149606299213" bottom="0.74803149606299213" header="0.51181102362204722" footer="0.51181102362204722"/>
  <pageSetup paperSize="8" firstPageNumber="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zoomScaleNormal="100" workbookViewId="0">
      <selection activeCell="D20" sqref="D20"/>
    </sheetView>
  </sheetViews>
  <sheetFormatPr defaultRowHeight="15" x14ac:dyDescent="0.25"/>
  <cols>
    <col min="1" max="1" width="29.7109375"/>
    <col min="2" max="7" width="8.42578125"/>
    <col min="8" max="8" width="10"/>
    <col min="9" max="1025" width="8.42578125"/>
  </cols>
  <sheetData>
    <row r="1" spans="1:8" ht="16.5" customHeight="1" x14ac:dyDescent="0.25">
      <c r="A1" s="185" t="s">
        <v>721</v>
      </c>
      <c r="B1" s="185"/>
      <c r="C1" s="185"/>
      <c r="D1" s="185"/>
      <c r="E1" s="185"/>
      <c r="F1" s="185"/>
    </row>
    <row r="2" spans="1:8" x14ac:dyDescent="0.25">
      <c r="A2" s="129" t="s">
        <v>711</v>
      </c>
      <c r="B2" s="129">
        <v>2012</v>
      </c>
      <c r="C2" s="129">
        <v>2013</v>
      </c>
      <c r="D2" s="129">
        <v>2014</v>
      </c>
      <c r="E2" s="129">
        <v>2015</v>
      </c>
      <c r="F2" s="129">
        <v>2016</v>
      </c>
    </row>
    <row r="3" spans="1:8" x14ac:dyDescent="0.25">
      <c r="A3" s="130" t="s">
        <v>722</v>
      </c>
      <c r="B3" s="131">
        <v>309</v>
      </c>
      <c r="C3" s="131">
        <v>240</v>
      </c>
      <c r="D3" s="131">
        <v>230</v>
      </c>
      <c r="E3" s="131">
        <v>170</v>
      </c>
      <c r="F3" s="131">
        <v>99</v>
      </c>
      <c r="H3" s="132"/>
    </row>
    <row r="4" spans="1:8" x14ac:dyDescent="0.25">
      <c r="A4" s="130" t="s">
        <v>723</v>
      </c>
      <c r="B4" s="131">
        <v>1157</v>
      </c>
      <c r="C4" s="131">
        <v>1532</v>
      </c>
      <c r="D4" s="131">
        <v>1841</v>
      </c>
      <c r="E4" s="131">
        <v>1836</v>
      </c>
      <c r="F4" s="131">
        <v>1493</v>
      </c>
      <c r="H4" s="132"/>
    </row>
    <row r="5" spans="1:8" x14ac:dyDescent="0.25">
      <c r="A5" s="130" t="s">
        <v>718</v>
      </c>
      <c r="B5" s="131">
        <v>793</v>
      </c>
      <c r="C5" s="131">
        <v>778</v>
      </c>
      <c r="D5" s="131">
        <v>755</v>
      </c>
      <c r="E5" s="131">
        <v>593</v>
      </c>
      <c r="F5" s="131">
        <v>558</v>
      </c>
      <c r="H5" s="132"/>
    </row>
    <row r="6" spans="1:8" x14ac:dyDescent="0.25">
      <c r="A6" s="130" t="s">
        <v>719</v>
      </c>
      <c r="B6" s="131">
        <v>59</v>
      </c>
      <c r="C6" s="131">
        <v>68</v>
      </c>
      <c r="D6" s="131">
        <v>89</v>
      </c>
      <c r="E6" s="131">
        <v>82</v>
      </c>
      <c r="F6" s="131">
        <v>96</v>
      </c>
      <c r="H6" s="132"/>
    </row>
    <row r="7" spans="1:8" x14ac:dyDescent="0.25">
      <c r="A7" s="133" t="s">
        <v>724</v>
      </c>
      <c r="B7" s="129">
        <v>2318</v>
      </c>
      <c r="C7" s="129">
        <v>2618</v>
      </c>
      <c r="D7" s="129">
        <v>2915</v>
      </c>
      <c r="E7" s="129">
        <v>2681</v>
      </c>
      <c r="F7" s="129">
        <v>2246</v>
      </c>
      <c r="H7" s="132"/>
    </row>
  </sheetData>
  <mergeCells count="1">
    <mergeCell ref="A1:F1"/>
  </mergeCells>
  <pageMargins left="0.70866141732283472" right="0.70866141732283472" top="0.74803149606299213" bottom="0.74803149606299213" header="0.51181102362204722" footer="0.51181102362204722"/>
  <pageSetup paperSize="8" firstPageNumber="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13"/>
  <sheetViews>
    <sheetView zoomScaleNormal="100" workbookViewId="0">
      <selection activeCell="B97" sqref="B97:H113"/>
    </sheetView>
  </sheetViews>
  <sheetFormatPr defaultRowHeight="15" x14ac:dyDescent="0.25"/>
  <cols>
    <col min="1" max="1" width="87.5703125"/>
    <col min="2" max="2" width="12.85546875"/>
    <col min="3" max="3" width="14.140625"/>
    <col min="4" max="4" width="12.85546875"/>
    <col min="5" max="5" width="11.42578125"/>
    <col min="6" max="7" width="12.85546875"/>
    <col min="8" max="8" width="13.5703125"/>
    <col min="9" max="1025" width="8.7109375"/>
  </cols>
  <sheetData>
    <row r="1" spans="1:33" ht="21.75" customHeight="1" x14ac:dyDescent="0.25">
      <c r="A1" s="203" t="s">
        <v>725</v>
      </c>
      <c r="B1" s="203"/>
      <c r="C1" s="203"/>
      <c r="D1" s="203"/>
      <c r="E1" s="203"/>
    </row>
    <row r="2" spans="1:33" s="135" customFormat="1" x14ac:dyDescent="0.25">
      <c r="A2" s="188" t="s">
        <v>726</v>
      </c>
      <c r="B2" s="188" t="s">
        <v>727</v>
      </c>
      <c r="C2" s="188"/>
      <c r="D2" s="188"/>
      <c r="E2" s="188" t="s">
        <v>5</v>
      </c>
      <c r="F2" s="134"/>
      <c r="G2" s="134"/>
      <c r="H2" s="134"/>
      <c r="I2" s="134"/>
      <c r="J2" s="134"/>
      <c r="K2" s="134"/>
      <c r="L2" s="85"/>
      <c r="M2" s="85"/>
      <c r="N2" s="85"/>
      <c r="O2" s="85"/>
      <c r="P2" s="85"/>
      <c r="Q2" s="85"/>
      <c r="R2" s="85"/>
      <c r="S2" s="85"/>
      <c r="T2" s="85"/>
      <c r="U2" s="85"/>
      <c r="V2" s="85"/>
      <c r="W2" s="85"/>
      <c r="X2" s="85"/>
      <c r="Y2" s="85"/>
      <c r="Z2" s="85"/>
      <c r="AA2" s="85"/>
      <c r="AB2" s="85"/>
      <c r="AC2" s="85"/>
      <c r="AD2" s="85"/>
      <c r="AE2" s="85"/>
      <c r="AF2" s="85"/>
      <c r="AG2" s="85"/>
    </row>
    <row r="3" spans="1:33" x14ac:dyDescent="0.25">
      <c r="A3" s="188"/>
      <c r="B3" s="4" t="s">
        <v>728</v>
      </c>
      <c r="C3" s="4" t="s">
        <v>729</v>
      </c>
      <c r="D3" s="4" t="s">
        <v>730</v>
      </c>
      <c r="E3" s="188"/>
      <c r="F3" s="134"/>
      <c r="G3" s="134"/>
      <c r="H3" s="134"/>
      <c r="I3" s="134"/>
      <c r="J3" s="134"/>
      <c r="K3" s="134"/>
      <c r="L3" s="85"/>
      <c r="M3" s="85"/>
      <c r="N3" s="85"/>
      <c r="O3" s="85"/>
      <c r="P3" s="85"/>
      <c r="Q3" s="85"/>
      <c r="R3" s="85"/>
      <c r="S3" s="85"/>
      <c r="T3" s="85"/>
      <c r="U3" s="85"/>
      <c r="V3" s="85"/>
      <c r="W3" s="85"/>
      <c r="X3" s="85"/>
      <c r="Y3" s="85"/>
      <c r="Z3" s="85"/>
      <c r="AA3" s="85"/>
      <c r="AB3" s="85"/>
      <c r="AC3" s="85"/>
      <c r="AD3" s="85"/>
      <c r="AE3" s="85"/>
      <c r="AF3" s="85"/>
      <c r="AG3" s="85"/>
    </row>
    <row r="4" spans="1:33" s="140" customFormat="1" x14ac:dyDescent="0.25">
      <c r="A4" s="136" t="s">
        <v>731</v>
      </c>
      <c r="B4" s="137">
        <v>8</v>
      </c>
      <c r="C4" s="137">
        <v>5</v>
      </c>
      <c r="D4" s="137">
        <v>6</v>
      </c>
      <c r="E4" s="137">
        <v>19</v>
      </c>
      <c r="F4" s="138"/>
      <c r="G4" s="138"/>
      <c r="H4" s="138"/>
      <c r="I4" s="138"/>
      <c r="J4" s="138"/>
      <c r="K4" s="138"/>
      <c r="L4" s="139"/>
      <c r="M4" s="139"/>
      <c r="N4" s="139"/>
      <c r="O4" s="139"/>
      <c r="P4" s="139"/>
      <c r="Q4" s="139"/>
      <c r="R4" s="139"/>
      <c r="S4" s="139"/>
      <c r="T4" s="139"/>
      <c r="U4" s="139"/>
      <c r="V4" s="139"/>
      <c r="W4" s="139"/>
      <c r="X4" s="139"/>
      <c r="Y4" s="139"/>
      <c r="Z4" s="139"/>
      <c r="AA4" s="139"/>
      <c r="AB4" s="139"/>
      <c r="AC4" s="139"/>
      <c r="AD4" s="139"/>
      <c r="AE4" s="139"/>
      <c r="AF4" s="139"/>
      <c r="AG4" s="139"/>
    </row>
    <row r="5" spans="1:33" s="140" customFormat="1" ht="20.100000000000001" customHeight="1" x14ac:dyDescent="0.25">
      <c r="A5" s="136" t="s">
        <v>732</v>
      </c>
      <c r="B5" s="137">
        <v>4</v>
      </c>
      <c r="C5" s="137" t="s">
        <v>733</v>
      </c>
      <c r="D5" s="137" t="s">
        <v>733</v>
      </c>
      <c r="E5" s="137">
        <v>4</v>
      </c>
      <c r="F5" s="138"/>
      <c r="G5" s="138"/>
      <c r="H5" s="138"/>
      <c r="I5" s="138"/>
      <c r="J5" s="138"/>
      <c r="K5" s="138"/>
      <c r="L5" s="139"/>
      <c r="M5" s="139"/>
      <c r="N5" s="139"/>
      <c r="O5" s="139"/>
      <c r="P5" s="139"/>
      <c r="Q5" s="139"/>
      <c r="R5" s="139"/>
      <c r="S5" s="139"/>
      <c r="T5" s="139"/>
      <c r="U5" s="139"/>
      <c r="V5" s="139"/>
      <c r="W5" s="139"/>
      <c r="X5" s="139"/>
      <c r="Y5" s="139"/>
      <c r="Z5" s="139"/>
      <c r="AA5" s="139"/>
      <c r="AB5" s="139"/>
      <c r="AC5" s="139"/>
      <c r="AD5" s="139"/>
      <c r="AE5" s="139"/>
      <c r="AF5" s="139"/>
      <c r="AG5" s="139"/>
    </row>
    <row r="6" spans="1:33" s="140" customFormat="1" ht="20.100000000000001" customHeight="1" x14ac:dyDescent="0.25">
      <c r="A6" s="136" t="s">
        <v>734</v>
      </c>
      <c r="B6" s="137">
        <v>4</v>
      </c>
      <c r="C6" s="137">
        <v>4</v>
      </c>
      <c r="D6" s="137">
        <v>4</v>
      </c>
      <c r="E6" s="137">
        <v>12</v>
      </c>
      <c r="F6" s="138"/>
      <c r="G6" s="138"/>
      <c r="H6" s="138"/>
      <c r="I6" s="138"/>
      <c r="J6" s="138"/>
      <c r="K6" s="138"/>
      <c r="L6" s="139"/>
      <c r="M6" s="139"/>
      <c r="N6" s="139"/>
      <c r="O6" s="139"/>
      <c r="P6" s="139"/>
      <c r="Q6" s="139"/>
      <c r="R6" s="139"/>
      <c r="S6" s="139"/>
      <c r="T6" s="139"/>
      <c r="U6" s="139"/>
      <c r="V6" s="139"/>
      <c r="W6" s="139"/>
      <c r="X6" s="139"/>
      <c r="Y6" s="139"/>
      <c r="Z6" s="139"/>
      <c r="AA6" s="139"/>
      <c r="AB6" s="139"/>
      <c r="AC6" s="139"/>
      <c r="AD6" s="139"/>
      <c r="AE6" s="139"/>
      <c r="AF6" s="139"/>
      <c r="AG6" s="139"/>
    </row>
    <row r="7" spans="1:33" s="140" customFormat="1" ht="20.100000000000001" customHeight="1" x14ac:dyDescent="0.25">
      <c r="A7" s="136" t="s">
        <v>735</v>
      </c>
      <c r="B7" s="137">
        <v>5</v>
      </c>
      <c r="C7" s="137">
        <v>4</v>
      </c>
      <c r="D7" s="137">
        <v>4</v>
      </c>
      <c r="E7" s="137">
        <v>13</v>
      </c>
      <c r="F7" s="138"/>
      <c r="G7" s="138"/>
      <c r="H7" s="138"/>
      <c r="I7" s="138"/>
      <c r="J7" s="138"/>
      <c r="K7" s="138"/>
      <c r="L7" s="139"/>
      <c r="M7" s="139"/>
      <c r="N7" s="139"/>
      <c r="O7" s="139"/>
      <c r="P7" s="139"/>
      <c r="Q7" s="139"/>
      <c r="R7" s="139"/>
      <c r="S7" s="139"/>
      <c r="T7" s="139"/>
      <c r="U7" s="139"/>
      <c r="V7" s="139"/>
      <c r="W7" s="139"/>
      <c r="X7" s="139"/>
      <c r="Y7" s="139"/>
      <c r="Z7" s="139"/>
      <c r="AA7" s="139"/>
      <c r="AB7" s="139"/>
      <c r="AC7" s="139"/>
      <c r="AD7" s="139"/>
      <c r="AE7" s="139"/>
      <c r="AF7" s="139"/>
      <c r="AG7" s="139"/>
    </row>
    <row r="8" spans="1:33" s="140" customFormat="1" ht="20.100000000000001" customHeight="1" x14ac:dyDescent="0.25">
      <c r="A8" s="136" t="s">
        <v>736</v>
      </c>
      <c r="B8" s="137">
        <v>5</v>
      </c>
      <c r="C8" s="137">
        <v>7</v>
      </c>
      <c r="D8" s="137">
        <v>7</v>
      </c>
      <c r="E8" s="137">
        <v>19</v>
      </c>
      <c r="F8" s="138"/>
      <c r="G8" s="138"/>
      <c r="H8" s="138"/>
      <c r="I8" s="138"/>
      <c r="J8" s="138"/>
      <c r="K8" s="138"/>
      <c r="L8" s="139"/>
      <c r="M8" s="139"/>
      <c r="N8" s="139"/>
      <c r="O8" s="139"/>
      <c r="P8" s="139"/>
      <c r="Q8" s="139"/>
      <c r="R8" s="139"/>
      <c r="S8" s="139"/>
      <c r="T8" s="139"/>
      <c r="U8" s="139"/>
      <c r="V8" s="139"/>
      <c r="W8" s="139"/>
      <c r="X8" s="139"/>
      <c r="Y8" s="139"/>
      <c r="Z8" s="139"/>
      <c r="AA8" s="139"/>
      <c r="AB8" s="139"/>
      <c r="AC8" s="139"/>
      <c r="AD8" s="139"/>
      <c r="AE8" s="139"/>
      <c r="AF8" s="139"/>
      <c r="AG8" s="139"/>
    </row>
    <row r="9" spans="1:33" s="140" customFormat="1" ht="20.100000000000001" customHeight="1" x14ac:dyDescent="0.25">
      <c r="A9" s="136" t="s">
        <v>737</v>
      </c>
      <c r="B9" s="137">
        <v>4</v>
      </c>
      <c r="C9" s="137" t="s">
        <v>733</v>
      </c>
      <c r="D9" s="137" t="s">
        <v>733</v>
      </c>
      <c r="E9" s="137">
        <v>4</v>
      </c>
      <c r="F9" s="138"/>
      <c r="G9" s="138"/>
      <c r="H9" s="138"/>
      <c r="I9" s="138"/>
      <c r="J9" s="138"/>
      <c r="K9" s="138"/>
      <c r="L9" s="139"/>
      <c r="M9" s="139"/>
      <c r="N9" s="139"/>
      <c r="O9" s="139"/>
      <c r="P9" s="139"/>
      <c r="Q9" s="139"/>
      <c r="R9" s="139"/>
      <c r="S9" s="139"/>
      <c r="T9" s="139"/>
      <c r="U9" s="139"/>
      <c r="V9" s="139"/>
      <c r="W9" s="139"/>
      <c r="X9" s="139"/>
      <c r="Y9" s="139"/>
      <c r="Z9" s="139"/>
      <c r="AA9" s="139"/>
      <c r="AB9" s="139"/>
      <c r="AC9" s="139"/>
      <c r="AD9" s="139"/>
      <c r="AE9" s="139"/>
      <c r="AF9" s="139"/>
      <c r="AG9" s="139"/>
    </row>
    <row r="10" spans="1:33" s="140" customFormat="1" ht="20.100000000000001" customHeight="1" x14ac:dyDescent="0.25">
      <c r="A10" s="136" t="s">
        <v>738</v>
      </c>
      <c r="B10" s="137">
        <v>7</v>
      </c>
      <c r="C10" s="137">
        <v>4</v>
      </c>
      <c r="D10" s="137" t="s">
        <v>733</v>
      </c>
      <c r="E10" s="137">
        <v>11</v>
      </c>
      <c r="F10" s="138"/>
      <c r="G10" s="138"/>
      <c r="H10" s="138"/>
      <c r="I10" s="138"/>
      <c r="J10" s="138"/>
      <c r="K10" s="138"/>
      <c r="L10" s="139"/>
      <c r="M10" s="139"/>
      <c r="N10" s="139"/>
      <c r="O10" s="139"/>
      <c r="P10" s="139"/>
      <c r="Q10" s="139"/>
      <c r="R10" s="139"/>
      <c r="S10" s="139"/>
      <c r="T10" s="139"/>
      <c r="U10" s="139"/>
      <c r="V10" s="139"/>
      <c r="W10" s="139"/>
      <c r="X10" s="139"/>
      <c r="Y10" s="139"/>
      <c r="Z10" s="139"/>
      <c r="AA10" s="139"/>
      <c r="AB10" s="139"/>
      <c r="AC10" s="139"/>
      <c r="AD10" s="139"/>
      <c r="AE10" s="139"/>
      <c r="AF10" s="139"/>
      <c r="AG10" s="139"/>
    </row>
    <row r="11" spans="1:33" s="140" customFormat="1" ht="20.100000000000001" customHeight="1" x14ac:dyDescent="0.25">
      <c r="A11" s="136" t="s">
        <v>739</v>
      </c>
      <c r="B11" s="137">
        <v>4</v>
      </c>
      <c r="C11" s="137" t="s">
        <v>733</v>
      </c>
      <c r="D11" s="137" t="s">
        <v>733</v>
      </c>
      <c r="E11" s="137">
        <v>4</v>
      </c>
      <c r="F11" s="138"/>
      <c r="G11" s="138"/>
      <c r="H11" s="138"/>
      <c r="I11" s="138"/>
      <c r="J11" s="138"/>
      <c r="K11" s="138"/>
      <c r="L11" s="139"/>
      <c r="M11" s="139"/>
      <c r="N11" s="139"/>
      <c r="O11" s="139"/>
      <c r="P11" s="139"/>
      <c r="Q11" s="139"/>
      <c r="R11" s="139"/>
      <c r="S11" s="139"/>
      <c r="T11" s="139"/>
      <c r="U11" s="139"/>
      <c r="V11" s="139"/>
      <c r="W11" s="139"/>
      <c r="X11" s="139"/>
      <c r="Y11" s="139"/>
      <c r="Z11" s="139"/>
      <c r="AA11" s="139"/>
      <c r="AB11" s="139"/>
      <c r="AC11" s="139"/>
      <c r="AD11" s="139"/>
      <c r="AE11" s="139"/>
      <c r="AF11" s="139"/>
      <c r="AG11" s="139"/>
    </row>
    <row r="12" spans="1:33" s="140" customFormat="1" ht="20.100000000000001" customHeight="1" x14ac:dyDescent="0.25">
      <c r="A12" s="136" t="s">
        <v>740</v>
      </c>
      <c r="B12" s="137" t="s">
        <v>733</v>
      </c>
      <c r="C12" s="137">
        <v>8</v>
      </c>
      <c r="D12" s="137">
        <v>4</v>
      </c>
      <c r="E12" s="137">
        <v>12</v>
      </c>
      <c r="F12" s="138"/>
      <c r="G12" s="138"/>
      <c r="H12" s="138"/>
      <c r="I12" s="138"/>
      <c r="J12" s="138"/>
      <c r="K12" s="138"/>
      <c r="L12" s="139"/>
      <c r="M12" s="139"/>
      <c r="N12" s="139"/>
      <c r="O12" s="139"/>
      <c r="P12" s="139"/>
      <c r="Q12" s="139"/>
      <c r="R12" s="139"/>
      <c r="S12" s="139"/>
      <c r="T12" s="139"/>
      <c r="U12" s="139"/>
      <c r="V12" s="139"/>
      <c r="W12" s="139"/>
      <c r="X12" s="139"/>
      <c r="Y12" s="139"/>
      <c r="Z12" s="139"/>
      <c r="AA12" s="139"/>
      <c r="AB12" s="139"/>
      <c r="AC12" s="139"/>
      <c r="AD12" s="139"/>
      <c r="AE12" s="139"/>
      <c r="AF12" s="139"/>
      <c r="AG12" s="139"/>
    </row>
    <row r="13" spans="1:33" s="140" customFormat="1" ht="20.100000000000001" customHeight="1" x14ac:dyDescent="0.25">
      <c r="A13" s="136" t="s">
        <v>741</v>
      </c>
      <c r="B13" s="137">
        <v>6</v>
      </c>
      <c r="C13" s="137">
        <v>6</v>
      </c>
      <c r="D13" s="137">
        <v>5</v>
      </c>
      <c r="E13" s="137">
        <v>17</v>
      </c>
      <c r="F13" s="138"/>
      <c r="G13" s="138"/>
      <c r="H13" s="138"/>
      <c r="I13" s="138"/>
      <c r="J13" s="138"/>
      <c r="K13" s="138"/>
      <c r="L13" s="139"/>
      <c r="M13" s="139"/>
      <c r="N13" s="139"/>
      <c r="O13" s="139"/>
      <c r="P13" s="139"/>
      <c r="Q13" s="139"/>
      <c r="R13" s="139"/>
      <c r="S13" s="139"/>
      <c r="T13" s="139"/>
      <c r="U13" s="139"/>
      <c r="V13" s="139"/>
      <c r="W13" s="139"/>
      <c r="X13" s="139"/>
      <c r="Y13" s="139"/>
      <c r="Z13" s="139"/>
      <c r="AA13" s="139"/>
      <c r="AB13" s="139"/>
      <c r="AC13" s="139"/>
      <c r="AD13" s="139"/>
      <c r="AE13" s="139"/>
      <c r="AF13" s="139"/>
      <c r="AG13" s="139"/>
    </row>
    <row r="14" spans="1:33" s="140" customFormat="1" ht="20.100000000000001" customHeight="1" x14ac:dyDescent="0.25">
      <c r="A14" s="136" t="s">
        <v>742</v>
      </c>
      <c r="B14" s="137">
        <v>9</v>
      </c>
      <c r="C14" s="137">
        <v>7</v>
      </c>
      <c r="D14" s="137">
        <v>8</v>
      </c>
      <c r="E14" s="137">
        <v>24</v>
      </c>
      <c r="F14" s="138"/>
      <c r="G14" s="138"/>
      <c r="H14" s="138"/>
      <c r="I14" s="138"/>
      <c r="J14" s="138"/>
      <c r="K14" s="138"/>
      <c r="L14" s="139"/>
      <c r="M14" s="139"/>
      <c r="N14" s="139"/>
      <c r="O14" s="139"/>
      <c r="P14" s="139"/>
      <c r="Q14" s="139"/>
      <c r="R14" s="139"/>
      <c r="S14" s="139"/>
      <c r="T14" s="139"/>
      <c r="U14" s="139"/>
      <c r="V14" s="139"/>
      <c r="W14" s="139"/>
      <c r="X14" s="139"/>
      <c r="Y14" s="139"/>
      <c r="Z14" s="139"/>
      <c r="AA14" s="139"/>
      <c r="AB14" s="139"/>
      <c r="AC14" s="139"/>
      <c r="AD14" s="139"/>
      <c r="AE14" s="139"/>
      <c r="AF14" s="139"/>
      <c r="AG14" s="139"/>
    </row>
    <row r="15" spans="1:33" s="140" customFormat="1" ht="20.100000000000001" customHeight="1" x14ac:dyDescent="0.25">
      <c r="A15" s="136" t="s">
        <v>743</v>
      </c>
      <c r="B15" s="137">
        <v>6</v>
      </c>
      <c r="C15" s="137">
        <v>6</v>
      </c>
      <c r="D15" s="137">
        <v>6</v>
      </c>
      <c r="E15" s="137">
        <v>18</v>
      </c>
      <c r="F15" s="138"/>
      <c r="G15" s="138"/>
      <c r="H15" s="138"/>
      <c r="I15" s="138"/>
      <c r="J15" s="138"/>
      <c r="K15" s="138"/>
      <c r="L15" s="139"/>
      <c r="M15" s="139"/>
      <c r="N15" s="139"/>
      <c r="O15" s="139"/>
      <c r="P15" s="139"/>
      <c r="Q15" s="139"/>
      <c r="R15" s="139"/>
      <c r="S15" s="139"/>
      <c r="T15" s="139"/>
      <c r="U15" s="139"/>
      <c r="V15" s="139"/>
      <c r="W15" s="139"/>
      <c r="X15" s="139"/>
      <c r="Y15" s="139"/>
      <c r="Z15" s="139"/>
      <c r="AA15" s="139"/>
      <c r="AB15" s="139"/>
      <c r="AC15" s="139"/>
      <c r="AD15" s="139"/>
      <c r="AE15" s="139"/>
      <c r="AF15" s="139"/>
      <c r="AG15" s="139"/>
    </row>
    <row r="16" spans="1:33" s="140" customFormat="1" ht="20.100000000000001" customHeight="1" x14ac:dyDescent="0.25">
      <c r="A16" s="136" t="s">
        <v>744</v>
      </c>
      <c r="B16" s="137">
        <v>5</v>
      </c>
      <c r="C16" s="137">
        <v>5</v>
      </c>
      <c r="D16" s="137" t="s">
        <v>733</v>
      </c>
      <c r="E16" s="137">
        <v>10</v>
      </c>
      <c r="F16" s="138"/>
      <c r="G16" s="138"/>
      <c r="H16" s="138"/>
      <c r="I16" s="138"/>
      <c r="J16" s="138"/>
      <c r="K16" s="138"/>
      <c r="L16" s="139"/>
      <c r="M16" s="139"/>
      <c r="N16" s="139"/>
      <c r="O16" s="139"/>
      <c r="P16" s="139"/>
      <c r="Q16" s="139"/>
      <c r="R16" s="139"/>
      <c r="S16" s="139"/>
      <c r="T16" s="139"/>
      <c r="U16" s="139"/>
      <c r="V16" s="139"/>
      <c r="W16" s="139"/>
      <c r="X16" s="139"/>
      <c r="Y16" s="139"/>
      <c r="Z16" s="139"/>
      <c r="AA16" s="139"/>
      <c r="AB16" s="139"/>
      <c r="AC16" s="139"/>
      <c r="AD16" s="139"/>
      <c r="AE16" s="139"/>
      <c r="AF16" s="139"/>
      <c r="AG16" s="139"/>
    </row>
    <row r="17" spans="1:33" s="140" customFormat="1" ht="20.100000000000001" customHeight="1" x14ac:dyDescent="0.25">
      <c r="A17" s="136" t="s">
        <v>745</v>
      </c>
      <c r="B17" s="137">
        <v>5</v>
      </c>
      <c r="C17" s="137">
        <v>7</v>
      </c>
      <c r="D17" s="137">
        <v>7</v>
      </c>
      <c r="E17" s="137">
        <v>19</v>
      </c>
      <c r="F17" s="138"/>
      <c r="G17" s="138"/>
      <c r="H17" s="138"/>
      <c r="I17" s="138"/>
      <c r="J17" s="138"/>
      <c r="K17" s="138"/>
      <c r="L17" s="139"/>
      <c r="M17" s="139"/>
      <c r="N17" s="139"/>
      <c r="O17" s="139"/>
      <c r="P17" s="139"/>
      <c r="Q17" s="139"/>
      <c r="R17" s="139"/>
      <c r="S17" s="139"/>
      <c r="T17" s="139"/>
      <c r="U17" s="139"/>
      <c r="V17" s="139"/>
      <c r="W17" s="139"/>
      <c r="X17" s="139"/>
      <c r="Y17" s="139"/>
      <c r="Z17" s="139"/>
      <c r="AA17" s="139"/>
      <c r="AB17" s="139"/>
      <c r="AC17" s="139"/>
      <c r="AD17" s="139"/>
      <c r="AE17" s="139"/>
      <c r="AF17" s="139"/>
      <c r="AG17" s="139"/>
    </row>
    <row r="18" spans="1:33" s="140" customFormat="1" ht="20.100000000000001" customHeight="1" x14ac:dyDescent="0.25">
      <c r="A18" s="136" t="s">
        <v>746</v>
      </c>
      <c r="B18" s="137">
        <v>5</v>
      </c>
      <c r="C18" s="137">
        <v>4</v>
      </c>
      <c r="D18" s="137">
        <v>4</v>
      </c>
      <c r="E18" s="137">
        <v>13</v>
      </c>
      <c r="F18" s="138"/>
      <c r="G18" s="138"/>
      <c r="H18" s="138"/>
      <c r="I18" s="138"/>
      <c r="J18" s="138"/>
      <c r="K18" s="138"/>
      <c r="L18" s="139"/>
      <c r="M18" s="139"/>
      <c r="N18" s="139"/>
      <c r="O18" s="139"/>
      <c r="P18" s="139"/>
      <c r="Q18" s="139"/>
      <c r="R18" s="139"/>
      <c r="S18" s="139"/>
      <c r="T18" s="139"/>
      <c r="U18" s="139"/>
      <c r="V18" s="139"/>
      <c r="W18" s="139"/>
      <c r="X18" s="139"/>
      <c r="Y18" s="139"/>
      <c r="Z18" s="139"/>
      <c r="AA18" s="139"/>
      <c r="AB18" s="139"/>
      <c r="AC18" s="139"/>
      <c r="AD18" s="139"/>
      <c r="AE18" s="139"/>
      <c r="AF18" s="139"/>
      <c r="AG18" s="139"/>
    </row>
    <row r="19" spans="1:33" s="140" customFormat="1" ht="20.100000000000001" customHeight="1" x14ac:dyDescent="0.25">
      <c r="A19" s="136" t="s">
        <v>747</v>
      </c>
      <c r="B19" s="137" t="s">
        <v>733</v>
      </c>
      <c r="C19" s="137">
        <v>5</v>
      </c>
      <c r="D19" s="137">
        <v>4</v>
      </c>
      <c r="E19" s="137">
        <v>9</v>
      </c>
      <c r="F19" s="138"/>
      <c r="G19" s="138"/>
      <c r="H19" s="138"/>
      <c r="I19" s="138"/>
      <c r="J19" s="138"/>
      <c r="K19" s="138"/>
      <c r="L19" s="139"/>
      <c r="M19" s="139"/>
      <c r="N19" s="139"/>
      <c r="O19" s="139"/>
      <c r="P19" s="139"/>
      <c r="Q19" s="139"/>
      <c r="R19" s="139"/>
      <c r="S19" s="139"/>
      <c r="T19" s="139"/>
      <c r="U19" s="139"/>
      <c r="V19" s="139"/>
      <c r="W19" s="139"/>
      <c r="X19" s="139"/>
      <c r="Y19" s="139"/>
      <c r="Z19" s="139"/>
      <c r="AA19" s="139"/>
      <c r="AB19" s="139"/>
      <c r="AC19" s="139"/>
      <c r="AD19" s="139"/>
      <c r="AE19" s="139"/>
      <c r="AF19" s="139"/>
      <c r="AG19" s="139"/>
    </row>
    <row r="20" spans="1:33" s="140" customFormat="1" ht="20.100000000000001" customHeight="1" x14ac:dyDescent="0.25">
      <c r="A20" s="136" t="s">
        <v>748</v>
      </c>
      <c r="B20" s="137">
        <v>7</v>
      </c>
      <c r="C20" s="137">
        <v>7</v>
      </c>
      <c r="D20" s="137">
        <v>5</v>
      </c>
      <c r="E20" s="137">
        <v>19</v>
      </c>
      <c r="F20" s="138"/>
      <c r="G20" s="138"/>
      <c r="H20" s="138"/>
      <c r="I20" s="138"/>
      <c r="J20" s="138"/>
      <c r="K20" s="138"/>
      <c r="L20" s="139"/>
      <c r="M20" s="139"/>
      <c r="N20" s="139"/>
      <c r="O20" s="139"/>
      <c r="P20" s="139"/>
      <c r="Q20" s="139"/>
      <c r="R20" s="139"/>
      <c r="S20" s="139"/>
      <c r="T20" s="139"/>
      <c r="U20" s="139"/>
      <c r="V20" s="139"/>
      <c r="W20" s="139"/>
      <c r="X20" s="139"/>
      <c r="Y20" s="139"/>
      <c r="Z20" s="139"/>
      <c r="AA20" s="139"/>
      <c r="AB20" s="139"/>
      <c r="AC20" s="139"/>
      <c r="AD20" s="139"/>
      <c r="AE20" s="139"/>
      <c r="AF20" s="139"/>
      <c r="AG20" s="139"/>
    </row>
    <row r="21" spans="1:33" s="140" customFormat="1" ht="20.100000000000001" customHeight="1" x14ac:dyDescent="0.25">
      <c r="A21" s="136" t="s">
        <v>749</v>
      </c>
      <c r="B21" s="137">
        <v>8</v>
      </c>
      <c r="C21" s="137">
        <v>6</v>
      </c>
      <c r="D21" s="137">
        <v>6</v>
      </c>
      <c r="E21" s="137">
        <v>20</v>
      </c>
      <c r="F21" s="138"/>
      <c r="G21" s="138"/>
      <c r="H21" s="138"/>
      <c r="I21" s="138"/>
      <c r="J21" s="138"/>
      <c r="K21" s="138"/>
      <c r="L21" s="139"/>
      <c r="M21" s="139"/>
      <c r="N21" s="139"/>
      <c r="O21" s="139"/>
      <c r="P21" s="139"/>
      <c r="Q21" s="139"/>
      <c r="R21" s="139"/>
      <c r="S21" s="139"/>
      <c r="T21" s="139"/>
      <c r="U21" s="139"/>
      <c r="V21" s="139"/>
      <c r="W21" s="139"/>
      <c r="X21" s="139"/>
      <c r="Y21" s="139"/>
      <c r="Z21" s="139"/>
      <c r="AA21" s="139"/>
      <c r="AB21" s="139"/>
      <c r="AC21" s="139"/>
      <c r="AD21" s="139"/>
      <c r="AE21" s="139"/>
      <c r="AF21" s="139"/>
      <c r="AG21" s="139"/>
    </row>
    <row r="22" spans="1:33" s="140" customFormat="1" ht="20.100000000000001" customHeight="1" x14ac:dyDescent="0.25">
      <c r="A22" s="136" t="s">
        <v>750</v>
      </c>
      <c r="B22" s="137">
        <v>4</v>
      </c>
      <c r="C22" s="137" t="s">
        <v>733</v>
      </c>
      <c r="D22" s="137" t="s">
        <v>733</v>
      </c>
      <c r="E22" s="137">
        <v>4</v>
      </c>
      <c r="F22" s="138"/>
      <c r="G22" s="138"/>
      <c r="H22" s="138"/>
      <c r="I22" s="138"/>
      <c r="J22" s="138"/>
      <c r="K22" s="138"/>
      <c r="L22" s="139"/>
      <c r="M22" s="139"/>
      <c r="N22" s="139"/>
      <c r="O22" s="139"/>
      <c r="P22" s="139"/>
      <c r="Q22" s="139"/>
      <c r="R22" s="139"/>
      <c r="S22" s="139"/>
      <c r="T22" s="139"/>
      <c r="U22" s="139"/>
      <c r="V22" s="139"/>
      <c r="W22" s="139"/>
      <c r="X22" s="139"/>
      <c r="Y22" s="139"/>
      <c r="Z22" s="139"/>
      <c r="AA22" s="139"/>
      <c r="AB22" s="139"/>
      <c r="AC22" s="139"/>
      <c r="AD22" s="139"/>
      <c r="AE22" s="139"/>
      <c r="AF22" s="139"/>
      <c r="AG22" s="139"/>
    </row>
    <row r="23" spans="1:33" s="140" customFormat="1" ht="20.100000000000001" customHeight="1" x14ac:dyDescent="0.25">
      <c r="A23" s="136" t="s">
        <v>751</v>
      </c>
      <c r="B23" s="137" t="s">
        <v>733</v>
      </c>
      <c r="C23" s="137">
        <v>6</v>
      </c>
      <c r="D23" s="137">
        <v>5</v>
      </c>
      <c r="E23" s="137">
        <v>11</v>
      </c>
      <c r="F23" s="138"/>
      <c r="G23" s="138"/>
      <c r="H23" s="138"/>
      <c r="I23" s="138"/>
      <c r="J23" s="138"/>
      <c r="K23" s="138"/>
      <c r="L23" s="139"/>
      <c r="M23" s="139"/>
      <c r="N23" s="139"/>
      <c r="O23" s="139"/>
      <c r="P23" s="139"/>
      <c r="Q23" s="139"/>
      <c r="R23" s="139"/>
      <c r="S23" s="139"/>
      <c r="T23" s="139"/>
      <c r="U23" s="139"/>
      <c r="V23" s="139"/>
      <c r="W23" s="139"/>
      <c r="X23" s="139"/>
      <c r="Y23" s="139"/>
      <c r="Z23" s="139"/>
      <c r="AA23" s="139"/>
      <c r="AB23" s="139"/>
      <c r="AC23" s="139"/>
      <c r="AD23" s="139"/>
      <c r="AE23" s="139"/>
      <c r="AF23" s="139"/>
      <c r="AG23" s="139"/>
    </row>
    <row r="24" spans="1:33" s="140" customFormat="1" ht="20.100000000000001" customHeight="1" x14ac:dyDescent="0.25">
      <c r="A24" s="136" t="s">
        <v>752</v>
      </c>
      <c r="B24" s="137">
        <v>4</v>
      </c>
      <c r="C24" s="137">
        <v>5</v>
      </c>
      <c r="D24" s="137" t="s">
        <v>733</v>
      </c>
      <c r="E24" s="137">
        <v>9</v>
      </c>
      <c r="F24" s="138"/>
      <c r="G24" s="138"/>
      <c r="H24" s="138"/>
      <c r="I24" s="138"/>
      <c r="J24" s="138"/>
      <c r="K24" s="138"/>
      <c r="L24" s="139"/>
      <c r="M24" s="139"/>
      <c r="N24" s="139"/>
      <c r="O24" s="139"/>
      <c r="P24" s="139"/>
      <c r="Q24" s="139"/>
      <c r="R24" s="139"/>
      <c r="S24" s="139"/>
      <c r="T24" s="139"/>
      <c r="U24" s="139"/>
      <c r="V24" s="139"/>
      <c r="W24" s="139"/>
      <c r="X24" s="139"/>
      <c r="Y24" s="139"/>
      <c r="Z24" s="139"/>
      <c r="AA24" s="139"/>
      <c r="AB24" s="139"/>
      <c r="AC24" s="139"/>
      <c r="AD24" s="139"/>
      <c r="AE24" s="139"/>
      <c r="AF24" s="139"/>
      <c r="AG24" s="139"/>
    </row>
    <row r="25" spans="1:33" s="140" customFormat="1" ht="20.100000000000001" customHeight="1" x14ac:dyDescent="0.25">
      <c r="A25" s="136" t="s">
        <v>753</v>
      </c>
      <c r="B25" s="137">
        <v>7</v>
      </c>
      <c r="C25" s="137">
        <v>5</v>
      </c>
      <c r="D25" s="137">
        <v>4</v>
      </c>
      <c r="E25" s="137">
        <v>16</v>
      </c>
      <c r="F25" s="138"/>
      <c r="G25" s="138"/>
      <c r="H25" s="138"/>
      <c r="I25" s="138"/>
      <c r="J25" s="138"/>
      <c r="K25" s="138"/>
      <c r="L25" s="139"/>
      <c r="M25" s="139"/>
      <c r="N25" s="139"/>
      <c r="O25" s="139"/>
      <c r="P25" s="139"/>
      <c r="Q25" s="139"/>
      <c r="R25" s="139"/>
      <c r="S25" s="139"/>
      <c r="T25" s="139"/>
      <c r="U25" s="139"/>
      <c r="V25" s="139"/>
      <c r="W25" s="139"/>
      <c r="X25" s="139"/>
      <c r="Y25" s="139"/>
      <c r="Z25" s="139"/>
      <c r="AA25" s="139"/>
      <c r="AB25" s="139"/>
      <c r="AC25" s="139"/>
      <c r="AD25" s="139"/>
      <c r="AE25" s="139"/>
      <c r="AF25" s="139"/>
      <c r="AG25" s="139"/>
    </row>
    <row r="26" spans="1:33" ht="20.100000000000001" customHeight="1" x14ac:dyDescent="0.25">
      <c r="A26" s="136" t="s">
        <v>754</v>
      </c>
      <c r="B26" s="137">
        <v>4</v>
      </c>
      <c r="C26" s="137" t="s">
        <v>733</v>
      </c>
      <c r="D26" s="137" t="s">
        <v>733</v>
      </c>
      <c r="E26" s="137">
        <v>4</v>
      </c>
      <c r="F26" s="138"/>
      <c r="G26" s="138"/>
      <c r="H26" s="138"/>
      <c r="I26" s="138"/>
      <c r="J26" s="138"/>
      <c r="K26" s="138"/>
      <c r="L26" s="139"/>
      <c r="M26" s="139"/>
      <c r="N26" s="139"/>
      <c r="O26" s="139"/>
      <c r="P26" s="139"/>
      <c r="Q26" s="139"/>
      <c r="R26" s="139"/>
      <c r="S26" s="139"/>
      <c r="T26" s="139"/>
      <c r="U26" s="139"/>
      <c r="V26" s="139"/>
      <c r="W26" s="139"/>
      <c r="X26" s="139"/>
      <c r="Y26" s="139"/>
      <c r="Z26" s="139"/>
      <c r="AA26" s="139"/>
      <c r="AB26" s="139"/>
      <c r="AC26" s="139"/>
      <c r="AD26" s="139"/>
      <c r="AE26" s="139"/>
      <c r="AF26" s="139"/>
      <c r="AG26" s="139"/>
    </row>
    <row r="27" spans="1:33" ht="20.100000000000001" customHeight="1" x14ac:dyDescent="0.25">
      <c r="A27" s="136" t="s">
        <v>755</v>
      </c>
      <c r="B27" s="137">
        <v>6</v>
      </c>
      <c r="C27" s="137" t="s">
        <v>733</v>
      </c>
      <c r="D27" s="137" t="s">
        <v>733</v>
      </c>
      <c r="E27" s="137">
        <v>6</v>
      </c>
      <c r="F27" s="138"/>
      <c r="G27" s="138"/>
      <c r="H27" s="138"/>
      <c r="I27" s="138"/>
      <c r="J27" s="138"/>
      <c r="K27" s="138"/>
      <c r="L27" s="139"/>
      <c r="M27" s="139"/>
      <c r="N27" s="139"/>
      <c r="O27" s="139"/>
      <c r="P27" s="139"/>
      <c r="Q27" s="139"/>
      <c r="R27" s="139"/>
      <c r="S27" s="139"/>
      <c r="T27" s="139"/>
      <c r="U27" s="139"/>
      <c r="V27" s="139"/>
      <c r="W27" s="139"/>
      <c r="X27" s="139"/>
      <c r="Y27" s="139"/>
      <c r="Z27" s="139"/>
      <c r="AA27" s="139"/>
      <c r="AB27" s="139"/>
      <c r="AC27" s="139"/>
      <c r="AD27" s="139"/>
      <c r="AE27" s="139"/>
      <c r="AF27" s="139"/>
      <c r="AG27" s="139"/>
    </row>
    <row r="28" spans="1:33" ht="20.100000000000001" customHeight="1" x14ac:dyDescent="0.25">
      <c r="A28" s="136" t="s">
        <v>756</v>
      </c>
      <c r="B28" s="137">
        <v>5</v>
      </c>
      <c r="C28" s="137">
        <v>4</v>
      </c>
      <c r="D28" s="137" t="s">
        <v>733</v>
      </c>
      <c r="E28" s="137">
        <v>9</v>
      </c>
      <c r="F28" s="138"/>
      <c r="G28" s="138"/>
      <c r="H28" s="138"/>
      <c r="I28" s="138"/>
      <c r="J28" s="138"/>
      <c r="K28" s="138"/>
      <c r="L28" s="139"/>
      <c r="M28" s="139"/>
      <c r="N28" s="139"/>
      <c r="O28" s="139"/>
      <c r="P28" s="139"/>
      <c r="Q28" s="139"/>
      <c r="R28" s="139"/>
      <c r="S28" s="139"/>
      <c r="T28" s="139"/>
      <c r="U28" s="139"/>
      <c r="V28" s="139"/>
      <c r="W28" s="139"/>
      <c r="X28" s="139"/>
      <c r="Y28" s="139"/>
      <c r="Z28" s="139"/>
      <c r="AA28" s="139"/>
      <c r="AB28" s="139"/>
      <c r="AC28" s="139"/>
      <c r="AD28" s="139"/>
      <c r="AE28" s="139"/>
      <c r="AF28" s="139"/>
      <c r="AG28" s="139"/>
    </row>
    <row r="29" spans="1:33" ht="20.100000000000001" customHeight="1" x14ac:dyDescent="0.25">
      <c r="A29" s="136" t="s">
        <v>757</v>
      </c>
      <c r="B29" s="137">
        <v>6</v>
      </c>
      <c r="C29" s="137" t="s">
        <v>733</v>
      </c>
      <c r="D29" s="137" t="s">
        <v>733</v>
      </c>
      <c r="E29" s="137">
        <v>6</v>
      </c>
      <c r="F29" s="138"/>
      <c r="G29" s="138"/>
      <c r="H29" s="138"/>
      <c r="I29" s="138"/>
      <c r="J29" s="138"/>
      <c r="K29" s="138"/>
      <c r="L29" s="139"/>
      <c r="M29" s="139"/>
      <c r="N29" s="139"/>
      <c r="O29" s="139"/>
      <c r="P29" s="139"/>
      <c r="Q29" s="139"/>
      <c r="R29" s="139"/>
      <c r="S29" s="139"/>
      <c r="T29" s="139"/>
      <c r="U29" s="139"/>
      <c r="V29" s="139"/>
      <c r="W29" s="139"/>
      <c r="X29" s="139"/>
      <c r="Y29" s="139"/>
      <c r="Z29" s="139"/>
      <c r="AA29" s="139"/>
      <c r="AB29" s="139"/>
      <c r="AC29" s="139"/>
      <c r="AD29" s="139"/>
      <c r="AE29" s="139"/>
      <c r="AF29" s="139"/>
      <c r="AG29" s="139"/>
    </row>
    <row r="30" spans="1:33" ht="20.100000000000001" customHeight="1" x14ac:dyDescent="0.25">
      <c r="A30" s="136" t="s">
        <v>758</v>
      </c>
      <c r="B30" s="137" t="s">
        <v>733</v>
      </c>
      <c r="C30" s="137">
        <v>6</v>
      </c>
      <c r="D30" s="137">
        <v>7</v>
      </c>
      <c r="E30" s="137">
        <v>13</v>
      </c>
      <c r="F30" s="138"/>
      <c r="G30" s="138"/>
      <c r="H30" s="138"/>
      <c r="I30" s="138"/>
      <c r="J30" s="138"/>
      <c r="K30" s="138"/>
      <c r="L30" s="139"/>
      <c r="M30" s="139"/>
      <c r="N30" s="139"/>
      <c r="O30" s="139"/>
      <c r="P30" s="139"/>
      <c r="Q30" s="139"/>
      <c r="R30" s="139"/>
      <c r="S30" s="139"/>
      <c r="T30" s="139"/>
      <c r="U30" s="139"/>
      <c r="V30" s="139"/>
      <c r="W30" s="139"/>
      <c r="X30" s="139"/>
      <c r="Y30" s="139"/>
      <c r="Z30" s="139"/>
      <c r="AA30" s="139"/>
      <c r="AB30" s="139"/>
      <c r="AC30" s="139"/>
      <c r="AD30" s="139"/>
      <c r="AE30" s="139"/>
      <c r="AF30" s="139"/>
      <c r="AG30" s="139"/>
    </row>
    <row r="31" spans="1:33" ht="20.100000000000001" customHeight="1" x14ac:dyDescent="0.25">
      <c r="A31" s="141" t="s">
        <v>339</v>
      </c>
      <c r="B31" s="2">
        <v>128</v>
      </c>
      <c r="C31" s="2">
        <v>111</v>
      </c>
      <c r="D31" s="2">
        <v>86</v>
      </c>
      <c r="E31" s="2">
        <v>325</v>
      </c>
      <c r="F31" s="138"/>
      <c r="G31" s="142"/>
      <c r="H31" s="138"/>
      <c r="I31" s="138"/>
      <c r="J31" s="138"/>
      <c r="K31" s="138"/>
      <c r="L31" s="139"/>
      <c r="M31" s="139"/>
      <c r="N31" s="139"/>
      <c r="O31" s="139"/>
      <c r="P31" s="139"/>
      <c r="Q31" s="139"/>
      <c r="R31" s="139"/>
      <c r="S31" s="139"/>
      <c r="T31" s="139"/>
      <c r="U31" s="139"/>
      <c r="V31" s="139"/>
      <c r="W31" s="139"/>
      <c r="X31" s="139"/>
      <c r="Y31" s="139"/>
      <c r="Z31" s="139"/>
      <c r="AA31" s="139"/>
      <c r="AB31" s="139"/>
      <c r="AC31" s="139"/>
      <c r="AD31" s="139"/>
      <c r="AE31" s="139"/>
      <c r="AF31" s="139"/>
      <c r="AG31" s="139"/>
    </row>
    <row r="32" spans="1:33" ht="11.25" customHeight="1" x14ac:dyDescent="0.25">
      <c r="A32" s="143"/>
      <c r="B32" s="144"/>
      <c r="C32" s="144"/>
      <c r="D32" s="144"/>
      <c r="E32" s="144"/>
      <c r="F32" s="138"/>
      <c r="G32" s="142"/>
      <c r="H32" s="138"/>
      <c r="I32" s="138"/>
      <c r="J32" s="138"/>
      <c r="K32" s="138"/>
      <c r="L32" s="139"/>
      <c r="M32" s="139"/>
      <c r="N32" s="139"/>
      <c r="O32" s="139"/>
      <c r="P32" s="139"/>
      <c r="Q32" s="139"/>
      <c r="R32" s="139"/>
      <c r="S32" s="139"/>
      <c r="T32" s="139"/>
      <c r="U32" s="139"/>
      <c r="V32" s="139"/>
      <c r="W32" s="139"/>
      <c r="X32" s="139"/>
      <c r="Y32" s="139"/>
      <c r="Z32" s="139"/>
      <c r="AA32" s="139"/>
      <c r="AB32" s="139"/>
      <c r="AC32" s="139"/>
      <c r="AD32" s="139"/>
      <c r="AE32" s="139"/>
      <c r="AF32" s="139"/>
      <c r="AG32" s="139"/>
    </row>
    <row r="33" spans="1:33" s="140" customFormat="1" ht="21.75" customHeight="1" x14ac:dyDescent="0.25">
      <c r="A33" s="145" t="s">
        <v>759</v>
      </c>
      <c r="B33" s="145"/>
      <c r="C33" s="145"/>
      <c r="D33" s="145"/>
      <c r="E33" s="145"/>
      <c r="J33" s="146"/>
      <c r="K33" s="146"/>
      <c r="L33" s="147"/>
      <c r="M33" s="147"/>
      <c r="N33" s="147"/>
    </row>
    <row r="34" spans="1:33" s="1" customFormat="1" x14ac:dyDescent="0.25">
      <c r="A34" s="148"/>
      <c r="B34" s="149" t="s">
        <v>760</v>
      </c>
      <c r="C34" s="150" t="s">
        <v>761</v>
      </c>
      <c r="D34" s="150" t="s">
        <v>762</v>
      </c>
      <c r="E34" s="151"/>
    </row>
    <row r="35" spans="1:33" x14ac:dyDescent="0.25">
      <c r="A35" s="152" t="s">
        <v>763</v>
      </c>
      <c r="B35" s="153">
        <v>468</v>
      </c>
      <c r="C35" s="153">
        <v>719</v>
      </c>
      <c r="D35" s="153">
        <v>582</v>
      </c>
    </row>
    <row r="36" spans="1:33" x14ac:dyDescent="0.25">
      <c r="A36" s="152" t="s">
        <v>764</v>
      </c>
      <c r="B36" s="154">
        <v>0.16</v>
      </c>
      <c r="C36" s="154">
        <v>0.22</v>
      </c>
      <c r="D36" s="154">
        <v>0.22</v>
      </c>
      <c r="F36" s="155"/>
      <c r="G36" s="155"/>
      <c r="H36" s="155"/>
      <c r="I36" s="156"/>
      <c r="J36" s="156"/>
      <c r="K36" s="156"/>
    </row>
    <row r="37" spans="1:33" x14ac:dyDescent="0.25">
      <c r="A37" s="152" t="s">
        <v>765</v>
      </c>
      <c r="B37" s="154">
        <v>0.11</v>
      </c>
      <c r="C37" s="154">
        <v>0.16</v>
      </c>
      <c r="D37" s="154">
        <v>0.17</v>
      </c>
      <c r="F37" s="155"/>
      <c r="G37" s="155"/>
      <c r="H37" s="155"/>
      <c r="I37" s="157"/>
      <c r="J37" s="157"/>
      <c r="K37" s="157"/>
    </row>
    <row r="38" spans="1:33" x14ac:dyDescent="0.25">
      <c r="A38" s="152" t="s">
        <v>766</v>
      </c>
      <c r="B38" s="153">
        <v>238</v>
      </c>
      <c r="C38" s="153">
        <v>169</v>
      </c>
      <c r="D38" s="153">
        <v>124</v>
      </c>
      <c r="F38" s="155"/>
      <c r="G38" s="155"/>
      <c r="H38" s="155"/>
      <c r="I38" s="155"/>
      <c r="J38" s="155"/>
      <c r="K38" s="155"/>
    </row>
    <row r="39" spans="1:33" x14ac:dyDescent="0.25">
      <c r="A39" s="109" t="s">
        <v>767</v>
      </c>
      <c r="B39" s="154">
        <v>0.16</v>
      </c>
      <c r="C39" s="154">
        <v>0.2</v>
      </c>
      <c r="D39" s="154">
        <v>0.15</v>
      </c>
      <c r="F39" s="155"/>
      <c r="G39" s="155"/>
      <c r="H39" s="155"/>
      <c r="I39" s="157"/>
      <c r="J39" s="157"/>
      <c r="K39" s="157"/>
    </row>
    <row r="40" spans="1:33" x14ac:dyDescent="0.25">
      <c r="A40" s="109" t="s">
        <v>768</v>
      </c>
      <c r="B40" s="154">
        <v>0.16</v>
      </c>
      <c r="C40" s="154">
        <v>0.22</v>
      </c>
      <c r="D40" s="154">
        <v>0.23</v>
      </c>
      <c r="F40" s="155"/>
      <c r="G40" s="155"/>
      <c r="H40" s="155"/>
      <c r="I40" s="157"/>
      <c r="J40" s="157"/>
      <c r="K40" s="157"/>
    </row>
    <row r="41" spans="1:33" x14ac:dyDescent="0.25">
      <c r="A41" s="109" t="s">
        <v>769</v>
      </c>
      <c r="B41" s="154">
        <v>0.5</v>
      </c>
      <c r="C41" s="154">
        <v>0.52</v>
      </c>
      <c r="D41" s="154">
        <v>0.53</v>
      </c>
      <c r="F41" s="155"/>
      <c r="G41" s="155"/>
      <c r="H41" s="155"/>
      <c r="I41" s="157"/>
      <c r="J41" s="157"/>
      <c r="K41" s="157"/>
    </row>
    <row r="42" spans="1:33" x14ac:dyDescent="0.25">
      <c r="A42" s="158" t="s">
        <v>770</v>
      </c>
    </row>
    <row r="43" spans="1:33" s="135" customFormat="1" ht="18" customHeight="1" x14ac:dyDescent="0.25">
      <c r="A43" s="158"/>
      <c r="B43"/>
      <c r="C43"/>
      <c r="D43"/>
      <c r="E43"/>
      <c r="F43"/>
      <c r="G43"/>
      <c r="H43"/>
      <c r="I43"/>
      <c r="J43"/>
      <c r="K43"/>
      <c r="L43" s="85"/>
      <c r="M43" s="85"/>
      <c r="N43" s="85"/>
      <c r="O43" s="85"/>
      <c r="P43" s="85"/>
      <c r="Q43" s="85"/>
      <c r="R43" s="85"/>
      <c r="S43" s="85"/>
      <c r="T43" s="85"/>
      <c r="U43" s="85"/>
      <c r="V43" s="85"/>
      <c r="W43" s="85"/>
      <c r="X43" s="85"/>
      <c r="Y43" s="85"/>
      <c r="Z43" s="85"/>
      <c r="AA43" s="85"/>
      <c r="AB43" s="85"/>
      <c r="AC43" s="85"/>
      <c r="AD43" s="85"/>
      <c r="AE43" s="85"/>
      <c r="AF43" s="85"/>
      <c r="AG43" s="85"/>
    </row>
    <row r="44" spans="1:33" ht="30" customHeight="1" x14ac:dyDescent="0.25">
      <c r="A44" s="204" t="s">
        <v>771</v>
      </c>
      <c r="B44" s="204"/>
      <c r="C44" s="159"/>
      <c r="D44" s="159"/>
      <c r="E44" s="159"/>
      <c r="F44" s="140"/>
      <c r="G44" s="140"/>
      <c r="H44" s="140"/>
      <c r="I44" s="160"/>
      <c r="J44" s="160"/>
      <c r="K44" s="160"/>
      <c r="L44" s="85"/>
      <c r="M44" s="85"/>
      <c r="N44" s="85"/>
      <c r="O44" s="85"/>
      <c r="P44" s="85"/>
      <c r="Q44" s="85"/>
      <c r="R44" s="85"/>
      <c r="S44" s="85"/>
      <c r="T44" s="85"/>
      <c r="U44" s="85"/>
      <c r="V44" s="85"/>
      <c r="W44" s="85"/>
      <c r="X44" s="85"/>
      <c r="Y44" s="85"/>
      <c r="Z44" s="85"/>
      <c r="AA44" s="85"/>
      <c r="AB44" s="85"/>
      <c r="AC44" s="85"/>
      <c r="AD44" s="85"/>
      <c r="AE44" s="85"/>
      <c r="AF44" s="85"/>
      <c r="AG44" s="85"/>
    </row>
    <row r="45" spans="1:33" ht="30" customHeight="1" x14ac:dyDescent="0.25">
      <c r="A45" s="161" t="s">
        <v>772</v>
      </c>
      <c r="B45" s="161" t="s">
        <v>773</v>
      </c>
      <c r="C45" s="161" t="s">
        <v>774</v>
      </c>
      <c r="D45" s="161" t="s">
        <v>775</v>
      </c>
      <c r="E45" s="161" t="s">
        <v>776</v>
      </c>
      <c r="F45" s="161" t="s">
        <v>777</v>
      </c>
      <c r="G45" s="161" t="s">
        <v>778</v>
      </c>
      <c r="H45" s="161" t="s">
        <v>661</v>
      </c>
      <c r="I45" s="160"/>
      <c r="J45" s="160"/>
      <c r="K45" s="160"/>
      <c r="L45" s="85"/>
      <c r="M45" s="85"/>
      <c r="N45" s="85"/>
      <c r="O45" s="85"/>
      <c r="P45" s="85"/>
      <c r="Q45" s="85"/>
      <c r="R45" s="85"/>
      <c r="S45" s="85"/>
      <c r="T45" s="85"/>
      <c r="U45" s="85"/>
      <c r="V45" s="85"/>
      <c r="W45" s="85"/>
      <c r="X45" s="85"/>
      <c r="Y45" s="85"/>
      <c r="Z45" s="85"/>
      <c r="AA45" s="85"/>
      <c r="AB45" s="85"/>
      <c r="AC45" s="85"/>
      <c r="AD45" s="85"/>
      <c r="AE45" s="85"/>
      <c r="AF45" s="85"/>
      <c r="AG45" s="85"/>
    </row>
    <row r="46" spans="1:33" ht="20.100000000000001" customHeight="1" x14ac:dyDescent="0.25">
      <c r="A46" s="135" t="s">
        <v>731</v>
      </c>
      <c r="B46" s="231">
        <v>0</v>
      </c>
      <c r="C46" s="231">
        <v>348882.87</v>
      </c>
      <c r="D46" s="231">
        <v>0</v>
      </c>
      <c r="E46" s="232">
        <v>0</v>
      </c>
      <c r="F46" s="232">
        <v>0</v>
      </c>
      <c r="G46" s="231">
        <v>49840.41</v>
      </c>
      <c r="H46" s="231">
        <v>398723.28</v>
      </c>
      <c r="L46" s="85"/>
      <c r="M46" s="85"/>
      <c r="N46" s="85"/>
      <c r="O46" s="85"/>
      <c r="P46" s="85"/>
      <c r="Q46" s="85"/>
      <c r="R46" s="85"/>
      <c r="S46" s="85"/>
      <c r="T46" s="85"/>
      <c r="U46" s="85"/>
      <c r="V46" s="85"/>
      <c r="W46" s="85"/>
      <c r="X46" s="85"/>
      <c r="Y46" s="85"/>
      <c r="Z46" s="85"/>
      <c r="AA46" s="85"/>
      <c r="AB46" s="85"/>
      <c r="AC46" s="85"/>
      <c r="AD46" s="85"/>
      <c r="AE46" s="85"/>
      <c r="AF46" s="85"/>
      <c r="AG46" s="85"/>
    </row>
    <row r="47" spans="1:33" ht="20.100000000000001" customHeight="1" x14ac:dyDescent="0.25">
      <c r="A47" s="162" t="s">
        <v>732</v>
      </c>
      <c r="B47" s="232">
        <v>0</v>
      </c>
      <c r="C47" s="232">
        <v>199361.64</v>
      </c>
      <c r="D47" s="232">
        <v>0</v>
      </c>
      <c r="E47" s="232">
        <v>0</v>
      </c>
      <c r="F47" s="232">
        <v>0</v>
      </c>
      <c r="G47" s="232">
        <v>0</v>
      </c>
      <c r="H47" s="231">
        <v>199361.64</v>
      </c>
      <c r="L47" s="85"/>
      <c r="M47" s="85"/>
      <c r="N47" s="85"/>
      <c r="O47" s="85"/>
      <c r="P47" s="85"/>
      <c r="Q47" s="85"/>
      <c r="R47" s="85"/>
      <c r="S47" s="85"/>
      <c r="T47" s="85"/>
      <c r="U47" s="85"/>
      <c r="V47" s="85"/>
      <c r="W47" s="85"/>
      <c r="X47" s="85"/>
      <c r="Y47" s="85"/>
      <c r="Z47" s="85"/>
      <c r="AA47" s="85"/>
      <c r="AB47" s="85"/>
      <c r="AC47" s="85"/>
      <c r="AD47" s="85"/>
      <c r="AE47" s="85"/>
      <c r="AF47" s="85"/>
      <c r="AG47" s="85"/>
    </row>
    <row r="48" spans="1:33" ht="20.100000000000001" customHeight="1" x14ac:dyDescent="0.25">
      <c r="A48" s="162" t="s">
        <v>734</v>
      </c>
      <c r="B48" s="232">
        <v>0</v>
      </c>
      <c r="C48" s="232">
        <v>149521.23000000001</v>
      </c>
      <c r="D48" s="232">
        <v>0</v>
      </c>
      <c r="E48" s="232">
        <v>0</v>
      </c>
      <c r="F48" s="232">
        <v>0</v>
      </c>
      <c r="G48" s="232">
        <v>49840.41</v>
      </c>
      <c r="H48" s="231">
        <v>199361.64</v>
      </c>
      <c r="L48" s="85"/>
      <c r="M48" s="85"/>
      <c r="N48" s="85"/>
      <c r="O48" s="85"/>
      <c r="P48" s="85"/>
      <c r="Q48" s="85"/>
      <c r="R48" s="85"/>
      <c r="S48" s="85"/>
      <c r="T48" s="85"/>
      <c r="U48" s="85"/>
      <c r="V48" s="85"/>
      <c r="W48" s="85"/>
      <c r="X48" s="85"/>
      <c r="Y48" s="85"/>
      <c r="Z48" s="85"/>
      <c r="AA48" s="85"/>
      <c r="AB48" s="85"/>
      <c r="AC48" s="85"/>
      <c r="AD48" s="85"/>
      <c r="AE48" s="85"/>
      <c r="AF48" s="85"/>
      <c r="AG48" s="85"/>
    </row>
    <row r="49" spans="1:33" ht="20.100000000000001" customHeight="1" x14ac:dyDescent="0.25">
      <c r="A49" s="162" t="s">
        <v>735</v>
      </c>
      <c r="B49" s="232">
        <v>0</v>
      </c>
      <c r="C49" s="232">
        <v>249202.05</v>
      </c>
      <c r="D49" s="231">
        <v>0</v>
      </c>
      <c r="E49" s="232">
        <v>0</v>
      </c>
      <c r="F49" s="232">
        <v>0</v>
      </c>
      <c r="G49" s="232">
        <v>0</v>
      </c>
      <c r="H49" s="231">
        <v>249202.05</v>
      </c>
      <c r="L49" s="85"/>
      <c r="M49" s="85"/>
      <c r="N49" s="85"/>
      <c r="O49" s="85"/>
      <c r="P49" s="85"/>
      <c r="Q49" s="85"/>
      <c r="R49" s="85"/>
      <c r="S49" s="85"/>
      <c r="T49" s="85"/>
      <c r="U49" s="85"/>
      <c r="V49" s="85"/>
      <c r="W49" s="85"/>
      <c r="X49" s="85"/>
      <c r="Y49" s="85"/>
      <c r="Z49" s="85"/>
      <c r="AA49" s="85"/>
      <c r="AB49" s="85"/>
      <c r="AC49" s="85"/>
      <c r="AD49" s="85"/>
      <c r="AE49" s="85"/>
      <c r="AF49" s="85"/>
      <c r="AG49" s="85"/>
    </row>
    <row r="50" spans="1:33" ht="20.100000000000001" customHeight="1" x14ac:dyDescent="0.25">
      <c r="A50" s="162" t="s">
        <v>736</v>
      </c>
      <c r="B50" s="232">
        <v>49840.41</v>
      </c>
      <c r="C50" s="232">
        <v>199361.64</v>
      </c>
      <c r="D50" s="232">
        <v>0</v>
      </c>
      <c r="E50" s="232">
        <v>0</v>
      </c>
      <c r="F50" s="232">
        <v>0</v>
      </c>
      <c r="G50" s="232">
        <v>0</v>
      </c>
      <c r="H50" s="231">
        <v>249202.05</v>
      </c>
      <c r="L50" s="85"/>
      <c r="M50" s="85"/>
      <c r="N50" s="85"/>
      <c r="O50" s="85"/>
      <c r="P50" s="85"/>
      <c r="Q50" s="85"/>
      <c r="R50" s="85"/>
      <c r="S50" s="85"/>
      <c r="T50" s="85"/>
      <c r="U50" s="85"/>
      <c r="V50" s="85"/>
      <c r="W50" s="85"/>
      <c r="X50" s="85"/>
      <c r="Y50" s="85"/>
      <c r="Z50" s="85"/>
      <c r="AA50" s="85"/>
      <c r="AB50" s="85"/>
      <c r="AC50" s="85"/>
      <c r="AD50" s="85"/>
      <c r="AE50" s="85"/>
      <c r="AF50" s="85"/>
      <c r="AG50" s="85"/>
    </row>
    <row r="51" spans="1:33" ht="20.100000000000001" customHeight="1" x14ac:dyDescent="0.25">
      <c r="A51" s="162" t="s">
        <v>737</v>
      </c>
      <c r="B51" s="232">
        <v>0</v>
      </c>
      <c r="C51" s="232">
        <v>199361.64</v>
      </c>
      <c r="D51" s="232">
        <v>0</v>
      </c>
      <c r="E51" s="232">
        <v>0</v>
      </c>
      <c r="F51" s="232">
        <v>0</v>
      </c>
      <c r="G51" s="232">
        <v>0</v>
      </c>
      <c r="H51" s="231">
        <v>199361.64</v>
      </c>
      <c r="L51" s="85"/>
      <c r="M51" s="85"/>
      <c r="N51" s="85"/>
      <c r="O51" s="85"/>
      <c r="P51" s="85"/>
      <c r="Q51" s="85"/>
      <c r="R51" s="85"/>
      <c r="S51" s="85"/>
      <c r="T51" s="85"/>
      <c r="U51" s="85"/>
      <c r="V51" s="85"/>
      <c r="W51" s="85"/>
      <c r="X51" s="85"/>
      <c r="Y51" s="85"/>
      <c r="Z51" s="85"/>
      <c r="AA51" s="85"/>
      <c r="AB51" s="85"/>
      <c r="AC51" s="85"/>
      <c r="AD51" s="85"/>
      <c r="AE51" s="85"/>
      <c r="AF51" s="85"/>
      <c r="AG51" s="85"/>
    </row>
    <row r="52" spans="1:33" ht="20.100000000000001" customHeight="1" x14ac:dyDescent="0.25">
      <c r="A52" s="162" t="s">
        <v>738</v>
      </c>
      <c r="B52" s="232">
        <v>0</v>
      </c>
      <c r="C52" s="232">
        <v>149521.23000000001</v>
      </c>
      <c r="D52" s="232">
        <v>149521.23000000001</v>
      </c>
      <c r="E52" s="232">
        <v>0</v>
      </c>
      <c r="F52" s="232">
        <v>0</v>
      </c>
      <c r="G52" s="232">
        <v>49840.41</v>
      </c>
      <c r="H52" s="231">
        <v>348882.87</v>
      </c>
      <c r="L52" s="85"/>
      <c r="M52" s="85"/>
      <c r="N52" s="85"/>
      <c r="O52" s="85"/>
      <c r="P52" s="85"/>
      <c r="Q52" s="85"/>
      <c r="R52" s="85"/>
      <c r="S52" s="85"/>
      <c r="T52" s="85"/>
      <c r="U52" s="85"/>
      <c r="V52" s="85"/>
      <c r="W52" s="85"/>
      <c r="X52" s="85"/>
      <c r="Y52" s="85"/>
      <c r="Z52" s="85"/>
      <c r="AA52" s="85"/>
      <c r="AB52" s="85"/>
      <c r="AC52" s="85"/>
      <c r="AD52" s="85"/>
      <c r="AE52" s="85"/>
      <c r="AF52" s="85"/>
      <c r="AG52" s="85"/>
    </row>
    <row r="53" spans="1:33" ht="20.100000000000001" customHeight="1" x14ac:dyDescent="0.25">
      <c r="A53" s="162" t="s">
        <v>739</v>
      </c>
      <c r="B53" s="232">
        <v>0</v>
      </c>
      <c r="C53" s="232">
        <v>199361.64</v>
      </c>
      <c r="D53" s="232">
        <v>0</v>
      </c>
      <c r="E53" s="232">
        <v>0</v>
      </c>
      <c r="F53" s="232">
        <v>0</v>
      </c>
      <c r="G53" s="232">
        <v>0</v>
      </c>
      <c r="H53" s="231">
        <v>199361.64</v>
      </c>
      <c r="L53" s="85"/>
      <c r="M53" s="85"/>
      <c r="N53" s="85"/>
      <c r="O53" s="85"/>
      <c r="P53" s="85"/>
      <c r="Q53" s="85"/>
      <c r="R53" s="85"/>
      <c r="S53" s="85"/>
      <c r="T53" s="85"/>
      <c r="U53" s="85"/>
      <c r="V53" s="85"/>
      <c r="W53" s="85"/>
      <c r="X53" s="85"/>
      <c r="Y53" s="85"/>
      <c r="Z53" s="85"/>
      <c r="AA53" s="85"/>
      <c r="AB53" s="85"/>
      <c r="AC53" s="85"/>
      <c r="AD53" s="85"/>
      <c r="AE53" s="85"/>
      <c r="AF53" s="85"/>
      <c r="AG53" s="85"/>
    </row>
    <row r="54" spans="1:33" ht="20.100000000000001" customHeight="1" x14ac:dyDescent="0.25">
      <c r="A54" s="162" t="s">
        <v>741</v>
      </c>
      <c r="B54" s="232">
        <v>0</v>
      </c>
      <c r="C54" s="232">
        <v>299042.46000000002</v>
      </c>
      <c r="D54" s="232">
        <v>0</v>
      </c>
      <c r="E54" s="232">
        <v>0</v>
      </c>
      <c r="F54" s="232">
        <v>0</v>
      </c>
      <c r="G54" s="232">
        <v>0</v>
      </c>
      <c r="H54" s="231">
        <v>299042.46000000002</v>
      </c>
      <c r="L54" s="85"/>
      <c r="M54" s="85"/>
      <c r="N54" s="85"/>
      <c r="O54" s="85"/>
      <c r="P54" s="85"/>
      <c r="Q54" s="85"/>
      <c r="R54" s="85"/>
      <c r="S54" s="85"/>
      <c r="T54" s="85"/>
      <c r="U54" s="85"/>
      <c r="V54" s="85"/>
      <c r="W54" s="85"/>
      <c r="X54" s="85"/>
      <c r="Y54" s="85"/>
      <c r="Z54" s="85"/>
      <c r="AA54" s="85"/>
      <c r="AB54" s="85"/>
      <c r="AC54" s="85"/>
      <c r="AD54" s="85"/>
      <c r="AE54" s="85"/>
      <c r="AF54" s="85"/>
      <c r="AG54" s="85"/>
    </row>
    <row r="55" spans="1:33" ht="20.100000000000001" customHeight="1" x14ac:dyDescent="0.25">
      <c r="A55" s="162" t="s">
        <v>742</v>
      </c>
      <c r="B55" s="232">
        <v>0</v>
      </c>
      <c r="C55" s="232">
        <v>398723.28</v>
      </c>
      <c r="D55" s="232">
        <v>0</v>
      </c>
      <c r="E55" s="232">
        <v>0</v>
      </c>
      <c r="F55" s="232">
        <v>0</v>
      </c>
      <c r="G55" s="232">
        <v>49840.41</v>
      </c>
      <c r="H55" s="231">
        <v>448563.69</v>
      </c>
      <c r="L55" s="85"/>
      <c r="M55" s="85"/>
      <c r="N55" s="85"/>
      <c r="O55" s="85"/>
      <c r="P55" s="85"/>
      <c r="Q55" s="85"/>
      <c r="R55" s="85"/>
      <c r="S55" s="85"/>
      <c r="T55" s="85"/>
      <c r="U55" s="85"/>
      <c r="V55" s="85"/>
      <c r="W55" s="85"/>
      <c r="X55" s="85"/>
      <c r="Y55" s="85"/>
      <c r="Z55" s="85"/>
      <c r="AA55" s="85"/>
      <c r="AB55" s="85"/>
      <c r="AC55" s="85"/>
      <c r="AD55" s="85"/>
      <c r="AE55" s="85"/>
      <c r="AF55" s="85"/>
      <c r="AG55" s="85"/>
    </row>
    <row r="56" spans="1:33" ht="20.100000000000001" customHeight="1" x14ac:dyDescent="0.25">
      <c r="A56" s="162" t="s">
        <v>743</v>
      </c>
      <c r="B56" s="232">
        <v>0</v>
      </c>
      <c r="C56" s="232">
        <v>149521.23000000001</v>
      </c>
      <c r="D56" s="232">
        <v>149521.23000000001</v>
      </c>
      <c r="E56" s="232">
        <v>0</v>
      </c>
      <c r="F56" s="232">
        <v>0</v>
      </c>
      <c r="G56" s="232">
        <v>0</v>
      </c>
      <c r="H56" s="231">
        <v>299042.46000000002</v>
      </c>
      <c r="L56" s="85"/>
      <c r="M56" s="85"/>
      <c r="N56" s="85"/>
      <c r="O56" s="85"/>
      <c r="P56" s="85"/>
      <c r="Q56" s="85"/>
      <c r="R56" s="85"/>
      <c r="S56" s="85"/>
      <c r="T56" s="85"/>
      <c r="U56" s="85"/>
      <c r="V56" s="85"/>
      <c r="W56" s="85"/>
      <c r="X56" s="85"/>
      <c r="Y56" s="85"/>
      <c r="Z56" s="85"/>
      <c r="AA56" s="85"/>
      <c r="AB56" s="85"/>
      <c r="AC56" s="85"/>
      <c r="AD56" s="85"/>
      <c r="AE56" s="85"/>
      <c r="AF56" s="85"/>
      <c r="AG56" s="85"/>
    </row>
    <row r="57" spans="1:33" ht="20.100000000000001" customHeight="1" x14ac:dyDescent="0.25">
      <c r="A57" s="162" t="s">
        <v>744</v>
      </c>
      <c r="B57" s="232">
        <v>0</v>
      </c>
      <c r="C57" s="232">
        <v>249202.05</v>
      </c>
      <c r="D57" s="232">
        <v>0</v>
      </c>
      <c r="E57" s="232">
        <v>0</v>
      </c>
      <c r="F57" s="232">
        <v>0</v>
      </c>
      <c r="G57" s="232">
        <v>0</v>
      </c>
      <c r="H57" s="231">
        <v>249202.05</v>
      </c>
      <c r="L57" s="85"/>
      <c r="M57" s="85"/>
      <c r="N57" s="85"/>
      <c r="O57" s="85"/>
      <c r="P57" s="85"/>
      <c r="Q57" s="85"/>
      <c r="R57" s="85"/>
      <c r="S57" s="85"/>
      <c r="T57" s="85"/>
      <c r="U57" s="85"/>
      <c r="V57" s="85"/>
      <c r="W57" s="85"/>
      <c r="X57" s="85"/>
      <c r="Y57" s="85"/>
      <c r="Z57" s="85"/>
      <c r="AA57" s="85"/>
      <c r="AB57" s="85"/>
      <c r="AC57" s="85"/>
      <c r="AD57" s="85"/>
      <c r="AE57" s="85"/>
      <c r="AF57" s="85"/>
      <c r="AG57" s="85"/>
    </row>
    <row r="58" spans="1:33" ht="20.100000000000001" customHeight="1" x14ac:dyDescent="0.25">
      <c r="A58" s="162" t="s">
        <v>745</v>
      </c>
      <c r="B58" s="232">
        <v>0</v>
      </c>
      <c r="C58" s="232">
        <v>199361.64</v>
      </c>
      <c r="D58" s="232">
        <v>0</v>
      </c>
      <c r="E58" s="232">
        <v>0</v>
      </c>
      <c r="F58" s="232">
        <v>0</v>
      </c>
      <c r="G58" s="232">
        <v>49840.41</v>
      </c>
      <c r="H58" s="231">
        <v>249202.05</v>
      </c>
      <c r="L58" s="85"/>
      <c r="M58" s="85"/>
      <c r="N58" s="85"/>
      <c r="O58" s="85"/>
      <c r="P58" s="85"/>
      <c r="Q58" s="85"/>
      <c r="R58" s="85"/>
      <c r="S58" s="85"/>
      <c r="T58" s="85"/>
      <c r="U58" s="85"/>
      <c r="V58" s="85"/>
      <c r="W58" s="85"/>
      <c r="X58" s="85"/>
      <c r="Y58" s="85"/>
      <c r="Z58" s="85"/>
      <c r="AA58" s="85"/>
      <c r="AB58" s="85"/>
      <c r="AC58" s="85"/>
      <c r="AD58" s="85"/>
      <c r="AE58" s="85"/>
      <c r="AF58" s="85"/>
      <c r="AG58" s="85"/>
    </row>
    <row r="59" spans="1:33" ht="20.100000000000001" customHeight="1" x14ac:dyDescent="0.25">
      <c r="A59" s="163" t="s">
        <v>746</v>
      </c>
      <c r="B59" s="232">
        <v>49840.41</v>
      </c>
      <c r="C59" s="232">
        <v>149521.23000000001</v>
      </c>
      <c r="D59" s="232">
        <v>0</v>
      </c>
      <c r="E59" s="232">
        <v>0</v>
      </c>
      <c r="F59" s="232">
        <v>0</v>
      </c>
      <c r="G59" s="232">
        <v>49840.41</v>
      </c>
      <c r="H59" s="231">
        <v>249202.05</v>
      </c>
      <c r="L59" s="85"/>
      <c r="M59" s="85"/>
      <c r="N59" s="85"/>
      <c r="O59" s="85"/>
      <c r="P59" s="85"/>
      <c r="Q59" s="85"/>
      <c r="R59" s="85"/>
      <c r="S59" s="85"/>
      <c r="T59" s="85"/>
      <c r="U59" s="85"/>
      <c r="V59" s="85"/>
      <c r="W59" s="85"/>
      <c r="X59" s="85"/>
      <c r="Y59" s="85"/>
      <c r="Z59" s="85"/>
      <c r="AA59" s="85"/>
      <c r="AB59" s="85"/>
      <c r="AC59" s="85"/>
      <c r="AD59" s="85"/>
      <c r="AE59" s="85"/>
      <c r="AF59" s="85"/>
      <c r="AG59" s="85"/>
    </row>
    <row r="60" spans="1:33" ht="20.100000000000001" customHeight="1" x14ac:dyDescent="0.25">
      <c r="A60" s="162" t="s">
        <v>748</v>
      </c>
      <c r="B60" s="232">
        <v>0</v>
      </c>
      <c r="C60" s="232">
        <v>348882.87</v>
      </c>
      <c r="D60" s="232">
        <v>0</v>
      </c>
      <c r="E60" s="232">
        <v>0</v>
      </c>
      <c r="F60" s="232">
        <v>0</v>
      </c>
      <c r="G60" s="232">
        <v>0</v>
      </c>
      <c r="H60" s="231">
        <v>348882.87</v>
      </c>
      <c r="L60" s="85"/>
      <c r="M60" s="85"/>
      <c r="N60" s="85"/>
      <c r="O60" s="85"/>
      <c r="P60" s="85"/>
      <c r="Q60" s="85"/>
      <c r="R60" s="85"/>
      <c r="S60" s="85"/>
      <c r="T60" s="85"/>
      <c r="U60" s="85"/>
      <c r="V60" s="85"/>
      <c r="W60" s="85"/>
      <c r="X60" s="85"/>
      <c r="Y60" s="85"/>
      <c r="Z60" s="85"/>
      <c r="AA60" s="85"/>
      <c r="AB60" s="85"/>
      <c r="AC60" s="85"/>
      <c r="AD60" s="85"/>
      <c r="AE60" s="85"/>
      <c r="AF60" s="85"/>
      <c r="AG60" s="85"/>
    </row>
    <row r="61" spans="1:33" ht="20.100000000000001" customHeight="1" x14ac:dyDescent="0.25">
      <c r="A61" s="162" t="s">
        <v>749</v>
      </c>
      <c r="B61" s="232">
        <v>0</v>
      </c>
      <c r="C61" s="232">
        <v>348882.87</v>
      </c>
      <c r="D61" s="232">
        <v>0</v>
      </c>
      <c r="E61" s="232">
        <v>0</v>
      </c>
      <c r="F61" s="232">
        <v>0</v>
      </c>
      <c r="G61" s="232">
        <v>49840.41</v>
      </c>
      <c r="H61" s="231">
        <v>398723.28</v>
      </c>
      <c r="L61" s="85"/>
      <c r="M61" s="85"/>
      <c r="N61" s="85"/>
      <c r="O61" s="85"/>
      <c r="P61" s="85"/>
      <c r="Q61" s="85"/>
      <c r="R61" s="85"/>
      <c r="S61" s="85"/>
      <c r="T61" s="85"/>
      <c r="U61" s="85"/>
      <c r="V61" s="85"/>
      <c r="W61" s="85"/>
      <c r="X61" s="85"/>
      <c r="Y61" s="85"/>
      <c r="Z61" s="85"/>
      <c r="AA61" s="85"/>
      <c r="AB61" s="85"/>
      <c r="AC61" s="85"/>
      <c r="AD61" s="85"/>
      <c r="AE61" s="85"/>
      <c r="AF61" s="85"/>
      <c r="AG61" s="85"/>
    </row>
    <row r="62" spans="1:33" ht="20.100000000000001" customHeight="1" x14ac:dyDescent="0.25">
      <c r="A62" s="162" t="s">
        <v>750</v>
      </c>
      <c r="B62" s="232">
        <v>0</v>
      </c>
      <c r="C62" s="232">
        <v>199361.64</v>
      </c>
      <c r="D62" s="232">
        <v>0</v>
      </c>
      <c r="E62" s="232">
        <v>0</v>
      </c>
      <c r="F62" s="232">
        <v>0</v>
      </c>
      <c r="G62" s="232">
        <v>0</v>
      </c>
      <c r="H62" s="231">
        <v>199361.64</v>
      </c>
      <c r="L62" s="85"/>
      <c r="M62" s="85"/>
      <c r="N62" s="85"/>
      <c r="O62" s="85"/>
      <c r="P62" s="85"/>
      <c r="Q62" s="85"/>
      <c r="R62" s="85"/>
      <c r="S62" s="85"/>
      <c r="T62" s="85"/>
      <c r="U62" s="85"/>
      <c r="V62" s="85"/>
      <c r="W62" s="85"/>
      <c r="X62" s="85"/>
      <c r="Y62" s="85"/>
      <c r="Z62" s="85"/>
      <c r="AA62" s="85"/>
      <c r="AB62" s="85"/>
      <c r="AC62" s="85"/>
      <c r="AD62" s="85"/>
      <c r="AE62" s="85"/>
      <c r="AF62" s="85"/>
      <c r="AG62" s="85"/>
    </row>
    <row r="63" spans="1:33" ht="20.100000000000001" customHeight="1" x14ac:dyDescent="0.25">
      <c r="A63" s="162" t="s">
        <v>752</v>
      </c>
      <c r="B63" s="232">
        <v>0</v>
      </c>
      <c r="C63" s="232">
        <v>199361.64</v>
      </c>
      <c r="D63" s="232">
        <v>0</v>
      </c>
      <c r="E63" s="232">
        <v>0</v>
      </c>
      <c r="F63" s="232">
        <v>0</v>
      </c>
      <c r="G63" s="232">
        <v>0</v>
      </c>
      <c r="H63" s="231">
        <v>199361.64</v>
      </c>
      <c r="L63" s="85"/>
      <c r="M63" s="85"/>
      <c r="N63" s="85"/>
      <c r="O63" s="85"/>
      <c r="P63" s="85"/>
      <c r="Q63" s="85"/>
      <c r="R63" s="85"/>
      <c r="S63" s="85"/>
      <c r="T63" s="85"/>
      <c r="U63" s="85"/>
      <c r="V63" s="85"/>
      <c r="W63" s="85"/>
      <c r="X63" s="85"/>
      <c r="Y63" s="85"/>
      <c r="Z63" s="85"/>
      <c r="AA63" s="85"/>
      <c r="AB63" s="85"/>
      <c r="AC63" s="85"/>
      <c r="AD63" s="85"/>
      <c r="AE63" s="85"/>
      <c r="AF63" s="85"/>
      <c r="AG63" s="85"/>
    </row>
    <row r="64" spans="1:33" ht="20.100000000000001" customHeight="1" x14ac:dyDescent="0.25">
      <c r="A64" s="162" t="s">
        <v>753</v>
      </c>
      <c r="B64" s="232">
        <v>0</v>
      </c>
      <c r="C64" s="232">
        <v>299042.46000000002</v>
      </c>
      <c r="D64" s="232">
        <v>0</v>
      </c>
      <c r="E64" s="232">
        <v>0</v>
      </c>
      <c r="F64" s="232">
        <v>0</v>
      </c>
      <c r="G64" s="232">
        <v>49840.41</v>
      </c>
      <c r="H64" s="231">
        <v>348882.87</v>
      </c>
      <c r="L64" s="85"/>
      <c r="M64" s="85"/>
      <c r="N64" s="85"/>
      <c r="O64" s="85"/>
      <c r="P64" s="85"/>
      <c r="Q64" s="85"/>
      <c r="R64" s="85"/>
      <c r="S64" s="85"/>
      <c r="T64" s="85"/>
      <c r="U64" s="85"/>
      <c r="V64" s="85"/>
      <c r="W64" s="85"/>
      <c r="X64" s="85"/>
      <c r="Y64" s="85"/>
      <c r="Z64" s="85"/>
      <c r="AA64" s="85"/>
      <c r="AB64" s="85"/>
      <c r="AC64" s="85"/>
      <c r="AD64" s="85"/>
      <c r="AE64" s="85"/>
      <c r="AF64" s="85"/>
      <c r="AG64" s="85"/>
    </row>
    <row r="65" spans="1:33" ht="20.100000000000001" customHeight="1" x14ac:dyDescent="0.25">
      <c r="A65" s="162" t="s">
        <v>754</v>
      </c>
      <c r="B65" s="232">
        <v>0</v>
      </c>
      <c r="C65" s="232">
        <v>199361.64</v>
      </c>
      <c r="D65" s="232">
        <v>0</v>
      </c>
      <c r="E65" s="232">
        <v>0</v>
      </c>
      <c r="F65" s="232">
        <v>0</v>
      </c>
      <c r="G65" s="232">
        <v>0</v>
      </c>
      <c r="H65" s="231">
        <v>199361.64</v>
      </c>
      <c r="L65" s="85"/>
      <c r="M65" s="85"/>
      <c r="N65" s="85"/>
      <c r="O65" s="85"/>
      <c r="P65" s="85"/>
      <c r="Q65" s="85"/>
      <c r="R65" s="85"/>
      <c r="S65" s="85"/>
      <c r="T65" s="85"/>
      <c r="U65" s="85"/>
      <c r="V65" s="85"/>
      <c r="W65" s="85"/>
      <c r="X65" s="85"/>
      <c r="Y65" s="85"/>
      <c r="Z65" s="85"/>
      <c r="AA65" s="85"/>
      <c r="AB65" s="85"/>
      <c r="AC65" s="85"/>
      <c r="AD65" s="85"/>
      <c r="AE65" s="85"/>
      <c r="AF65" s="85"/>
      <c r="AG65" s="85"/>
    </row>
    <row r="66" spans="1:33" ht="20.100000000000001" customHeight="1" x14ac:dyDescent="0.25">
      <c r="A66" s="162" t="s">
        <v>755</v>
      </c>
      <c r="B66" s="232">
        <v>0</v>
      </c>
      <c r="C66" s="232">
        <v>299042.46000000002</v>
      </c>
      <c r="D66" s="232">
        <v>0</v>
      </c>
      <c r="E66" s="232">
        <v>0</v>
      </c>
      <c r="F66" s="232">
        <v>0</v>
      </c>
      <c r="G66" s="232">
        <v>0</v>
      </c>
      <c r="H66" s="231">
        <v>299042.46000000002</v>
      </c>
      <c r="L66" s="85"/>
      <c r="M66" s="85"/>
      <c r="N66" s="85"/>
      <c r="O66" s="85"/>
      <c r="P66" s="85"/>
      <c r="Q66" s="85"/>
      <c r="R66" s="85"/>
      <c r="S66" s="85"/>
      <c r="T66" s="85"/>
      <c r="U66" s="85"/>
      <c r="V66" s="85"/>
      <c r="W66" s="85"/>
      <c r="X66" s="85"/>
      <c r="Y66" s="85"/>
      <c r="Z66" s="85"/>
      <c r="AA66" s="85"/>
      <c r="AB66" s="85"/>
      <c r="AC66" s="85"/>
      <c r="AD66" s="85"/>
      <c r="AE66" s="85"/>
      <c r="AF66" s="85"/>
      <c r="AG66" s="85"/>
    </row>
    <row r="67" spans="1:33" ht="20.100000000000001" customHeight="1" x14ac:dyDescent="0.25">
      <c r="A67" s="162" t="s">
        <v>756</v>
      </c>
      <c r="B67" s="232">
        <v>0</v>
      </c>
      <c r="C67" s="232">
        <v>199361.64</v>
      </c>
      <c r="D67" s="232">
        <v>0</v>
      </c>
      <c r="E67" s="232">
        <v>0</v>
      </c>
      <c r="F67" s="232">
        <v>0</v>
      </c>
      <c r="G67" s="232">
        <v>49840.41</v>
      </c>
      <c r="H67" s="231">
        <v>249202.05</v>
      </c>
      <c r="L67" s="85"/>
      <c r="M67" s="85"/>
      <c r="N67" s="85"/>
      <c r="O67" s="85"/>
      <c r="P67" s="85"/>
      <c r="Q67" s="85"/>
      <c r="R67" s="85"/>
      <c r="S67" s="85"/>
      <c r="T67" s="85"/>
      <c r="U67" s="85"/>
      <c r="V67" s="85"/>
      <c r="W67" s="85"/>
      <c r="X67" s="85"/>
      <c r="Y67" s="85"/>
      <c r="Z67" s="85"/>
      <c r="AA67" s="85"/>
      <c r="AB67" s="85"/>
      <c r="AC67" s="85"/>
      <c r="AD67" s="85"/>
      <c r="AE67" s="85"/>
      <c r="AF67" s="85"/>
      <c r="AG67" s="85"/>
    </row>
    <row r="68" spans="1:33" ht="20.100000000000001" customHeight="1" x14ac:dyDescent="0.25">
      <c r="A68" s="162" t="s">
        <v>757</v>
      </c>
      <c r="B68" s="232">
        <v>0</v>
      </c>
      <c r="C68" s="232">
        <v>149521.23000000001</v>
      </c>
      <c r="D68" s="232">
        <v>149521.23000000001</v>
      </c>
      <c r="E68" s="232">
        <v>0</v>
      </c>
      <c r="F68" s="232">
        <v>0</v>
      </c>
      <c r="G68" s="232">
        <v>0</v>
      </c>
      <c r="H68" s="231">
        <v>299042.46000000002</v>
      </c>
      <c r="L68" s="85"/>
      <c r="M68" s="85"/>
      <c r="N68" s="85"/>
      <c r="O68" s="85"/>
      <c r="P68" s="85"/>
      <c r="Q68" s="85"/>
      <c r="R68" s="85"/>
      <c r="S68" s="85"/>
      <c r="T68" s="85"/>
      <c r="U68" s="85"/>
      <c r="V68" s="85"/>
      <c r="W68" s="85"/>
      <c r="X68" s="85"/>
      <c r="Y68" s="85"/>
      <c r="Z68" s="85"/>
      <c r="AA68" s="85"/>
      <c r="AB68" s="85"/>
      <c r="AC68" s="85"/>
      <c r="AD68" s="85"/>
      <c r="AE68" s="85"/>
      <c r="AF68" s="85"/>
      <c r="AG68" s="85"/>
    </row>
    <row r="69" spans="1:33" ht="20.100000000000001" customHeight="1" x14ac:dyDescent="0.25">
      <c r="A69" s="164" t="s">
        <v>561</v>
      </c>
      <c r="B69" s="232">
        <v>99680.82</v>
      </c>
      <c r="C69" s="231">
        <v>5382764.2800000003</v>
      </c>
      <c r="D69" s="231">
        <v>448563.69</v>
      </c>
      <c r="E69" s="231">
        <v>0</v>
      </c>
      <c r="F69" s="231">
        <v>0</v>
      </c>
      <c r="G69" s="231">
        <v>448563.69</v>
      </c>
      <c r="H69" s="231">
        <v>6379572.4800000004</v>
      </c>
      <c r="L69" s="85"/>
      <c r="M69" s="85"/>
      <c r="N69" s="85"/>
      <c r="O69" s="85"/>
      <c r="P69" s="85"/>
      <c r="Q69" s="85"/>
      <c r="R69" s="85"/>
      <c r="S69" s="85"/>
      <c r="T69" s="85"/>
      <c r="U69" s="85"/>
      <c r="V69" s="85"/>
      <c r="W69" s="85"/>
      <c r="X69" s="85"/>
      <c r="Y69" s="85"/>
      <c r="Z69" s="85"/>
      <c r="AA69" s="85"/>
      <c r="AB69" s="85"/>
      <c r="AC69" s="85"/>
      <c r="AD69" s="85"/>
      <c r="AE69" s="85"/>
      <c r="AF69" s="85"/>
      <c r="AG69" s="85"/>
    </row>
    <row r="70" spans="1:33" ht="15.75" customHeight="1" x14ac:dyDescent="0.25">
      <c r="B70" s="135"/>
      <c r="C70" s="135"/>
      <c r="D70" s="135"/>
      <c r="E70" s="135"/>
      <c r="F70" s="135"/>
      <c r="G70" s="135"/>
      <c r="H70" s="135"/>
      <c r="L70" s="85"/>
      <c r="M70" s="85"/>
      <c r="N70" s="85"/>
      <c r="O70" s="85"/>
      <c r="P70" s="85"/>
      <c r="Q70" s="85"/>
      <c r="R70" s="85"/>
      <c r="S70" s="85"/>
      <c r="T70" s="85"/>
      <c r="U70" s="85"/>
      <c r="V70" s="85"/>
      <c r="W70" s="85"/>
      <c r="X70" s="85"/>
      <c r="Y70" s="85"/>
      <c r="Z70" s="85"/>
      <c r="AA70" s="85"/>
      <c r="AB70" s="85"/>
      <c r="AC70" s="85"/>
      <c r="AD70" s="85"/>
      <c r="AE70" s="85"/>
      <c r="AF70" s="85"/>
      <c r="AG70" s="85"/>
    </row>
    <row r="71" spans="1:33" ht="30" customHeight="1" x14ac:dyDescent="0.25">
      <c r="A71" s="202" t="s">
        <v>779</v>
      </c>
      <c r="B71" s="202"/>
      <c r="C71" s="159"/>
      <c r="D71" s="159"/>
      <c r="E71" s="159"/>
      <c r="F71" s="140"/>
      <c r="G71" s="140"/>
      <c r="H71" s="140"/>
      <c r="L71" s="85"/>
      <c r="M71" s="85"/>
      <c r="N71" s="85"/>
      <c r="O71" s="85"/>
      <c r="P71" s="85"/>
      <c r="Q71" s="85"/>
      <c r="R71" s="85"/>
      <c r="S71" s="85"/>
      <c r="T71" s="85"/>
      <c r="U71" s="85"/>
      <c r="V71" s="85"/>
      <c r="W71" s="85"/>
      <c r="X71" s="85"/>
      <c r="Y71" s="85"/>
      <c r="Z71" s="85"/>
      <c r="AA71" s="85"/>
      <c r="AB71" s="85"/>
      <c r="AC71" s="85"/>
      <c r="AD71" s="85"/>
      <c r="AE71" s="85"/>
      <c r="AF71" s="85"/>
      <c r="AG71" s="85"/>
    </row>
    <row r="72" spans="1:33" ht="30" customHeight="1" x14ac:dyDescent="0.25">
      <c r="A72" s="165" t="s">
        <v>772</v>
      </c>
      <c r="B72" s="161" t="s">
        <v>773</v>
      </c>
      <c r="C72" s="161" t="s">
        <v>774</v>
      </c>
      <c r="D72" s="161" t="s">
        <v>780</v>
      </c>
      <c r="E72" s="161" t="s">
        <v>781</v>
      </c>
      <c r="F72" s="161" t="s">
        <v>782</v>
      </c>
      <c r="G72" s="161" t="s">
        <v>783</v>
      </c>
      <c r="H72" s="161" t="s">
        <v>661</v>
      </c>
      <c r="L72" s="85"/>
      <c r="M72" s="85"/>
      <c r="N72" s="85"/>
      <c r="O72" s="85"/>
      <c r="P72" s="85"/>
      <c r="Q72" s="85"/>
      <c r="R72" s="85"/>
      <c r="S72" s="85"/>
      <c r="T72" s="85"/>
      <c r="U72" s="85"/>
      <c r="V72" s="85"/>
      <c r="W72" s="85"/>
      <c r="X72" s="85"/>
      <c r="Y72" s="85"/>
      <c r="Z72" s="85"/>
      <c r="AA72" s="85"/>
      <c r="AB72" s="85"/>
      <c r="AC72" s="85"/>
      <c r="AD72" s="85"/>
      <c r="AE72" s="85"/>
      <c r="AF72" s="85"/>
      <c r="AG72" s="85"/>
    </row>
    <row r="73" spans="1:33" ht="20.100000000000001" customHeight="1" x14ac:dyDescent="0.25">
      <c r="A73" s="162" t="s">
        <v>731</v>
      </c>
      <c r="B73" s="233">
        <v>0</v>
      </c>
      <c r="C73" s="232">
        <v>249202.05</v>
      </c>
      <c r="D73" s="233">
        <v>0</v>
      </c>
      <c r="E73" s="233">
        <v>0</v>
      </c>
      <c r="F73" s="233">
        <v>0</v>
      </c>
      <c r="G73" s="233">
        <v>0</v>
      </c>
      <c r="H73" s="231">
        <v>249202.05</v>
      </c>
      <c r="L73" s="85"/>
      <c r="M73" s="85"/>
      <c r="N73" s="85"/>
      <c r="O73" s="85"/>
      <c r="P73" s="85"/>
      <c r="Q73" s="85"/>
      <c r="R73" s="85"/>
      <c r="S73" s="85"/>
      <c r="T73" s="85"/>
      <c r="U73" s="85"/>
      <c r="V73" s="85"/>
      <c r="W73" s="85"/>
      <c r="X73" s="85"/>
      <c r="Y73" s="85"/>
      <c r="Z73" s="85"/>
      <c r="AA73" s="85"/>
      <c r="AB73" s="85"/>
      <c r="AC73" s="85"/>
      <c r="AD73" s="85"/>
      <c r="AE73" s="85"/>
      <c r="AF73" s="85"/>
      <c r="AG73" s="85"/>
    </row>
    <row r="74" spans="1:33" ht="20.100000000000001" customHeight="1" x14ac:dyDescent="0.25">
      <c r="A74" s="162" t="s">
        <v>734</v>
      </c>
      <c r="B74" s="233">
        <v>49840.41</v>
      </c>
      <c r="C74" s="233">
        <v>149521.23000000001</v>
      </c>
      <c r="D74" s="233">
        <v>0</v>
      </c>
      <c r="E74" s="233">
        <v>0</v>
      </c>
      <c r="F74" s="233">
        <v>0</v>
      </c>
      <c r="G74" s="233">
        <v>0</v>
      </c>
      <c r="H74" s="231">
        <v>199361.64</v>
      </c>
      <c r="L74" s="85"/>
      <c r="M74" s="85"/>
      <c r="N74" s="85"/>
      <c r="O74" s="85"/>
      <c r="P74" s="85"/>
      <c r="Q74" s="85"/>
      <c r="R74" s="85"/>
      <c r="S74" s="85"/>
      <c r="T74" s="85"/>
      <c r="U74" s="85"/>
      <c r="V74" s="85"/>
      <c r="W74" s="85"/>
      <c r="X74" s="85"/>
      <c r="Y74" s="85"/>
      <c r="Z74" s="85"/>
      <c r="AA74" s="85"/>
      <c r="AB74" s="85"/>
      <c r="AC74" s="85"/>
      <c r="AD74" s="85"/>
      <c r="AE74" s="85"/>
      <c r="AF74" s="85"/>
      <c r="AG74" s="85"/>
    </row>
    <row r="75" spans="1:33" ht="20.100000000000001" customHeight="1" x14ac:dyDescent="0.25">
      <c r="A75" s="162" t="s">
        <v>735</v>
      </c>
      <c r="B75" s="233">
        <v>0</v>
      </c>
      <c r="C75" s="233">
        <v>199361.64</v>
      </c>
      <c r="D75" s="233">
        <v>0</v>
      </c>
      <c r="E75" s="233">
        <v>0</v>
      </c>
      <c r="F75" s="233">
        <v>0</v>
      </c>
      <c r="G75" s="233">
        <v>0</v>
      </c>
      <c r="H75" s="231">
        <v>199361.64</v>
      </c>
      <c r="L75" s="85"/>
      <c r="M75" s="85"/>
      <c r="N75" s="85"/>
      <c r="O75" s="85"/>
      <c r="P75" s="85"/>
      <c r="Q75" s="85"/>
      <c r="R75" s="85"/>
      <c r="S75" s="85"/>
      <c r="T75" s="85"/>
      <c r="U75" s="85"/>
      <c r="V75" s="85"/>
      <c r="W75" s="85"/>
      <c r="X75" s="85"/>
      <c r="Y75" s="85"/>
      <c r="Z75" s="85"/>
      <c r="AA75" s="85"/>
      <c r="AB75" s="85"/>
      <c r="AC75" s="85"/>
      <c r="AD75" s="85"/>
      <c r="AE75" s="85"/>
      <c r="AF75" s="85"/>
      <c r="AG75" s="85"/>
    </row>
    <row r="76" spans="1:33" ht="20.100000000000001" customHeight="1" x14ac:dyDescent="0.25">
      <c r="A76" s="162" t="s">
        <v>736</v>
      </c>
      <c r="B76" s="233">
        <v>99680.82</v>
      </c>
      <c r="C76" s="233">
        <v>149521.23000000001</v>
      </c>
      <c r="D76" s="233">
        <v>0</v>
      </c>
      <c r="E76" s="233">
        <v>0</v>
      </c>
      <c r="F76" s="233">
        <v>99680.82</v>
      </c>
      <c r="G76" s="233">
        <v>0</v>
      </c>
      <c r="H76" s="231">
        <v>348882.87</v>
      </c>
      <c r="L76" s="85"/>
      <c r="M76" s="85"/>
      <c r="N76" s="85"/>
      <c r="O76" s="85"/>
      <c r="P76" s="85"/>
      <c r="Q76" s="85"/>
      <c r="R76" s="85"/>
      <c r="S76" s="85"/>
      <c r="T76" s="85"/>
      <c r="U76" s="85"/>
      <c r="V76" s="85"/>
      <c r="W76" s="85"/>
      <c r="X76" s="85"/>
      <c r="Y76" s="85"/>
      <c r="Z76" s="85"/>
      <c r="AA76" s="85"/>
      <c r="AB76" s="85"/>
      <c r="AC76" s="85"/>
      <c r="AD76" s="85"/>
      <c r="AE76" s="85"/>
      <c r="AF76" s="85"/>
      <c r="AG76" s="85"/>
    </row>
    <row r="77" spans="1:33" ht="20.100000000000001" customHeight="1" x14ac:dyDescent="0.25">
      <c r="A77" s="162" t="s">
        <v>738</v>
      </c>
      <c r="B77" s="233">
        <v>0</v>
      </c>
      <c r="C77" s="233">
        <v>199361.64</v>
      </c>
      <c r="D77" s="233">
        <v>0</v>
      </c>
      <c r="E77" s="233">
        <v>0</v>
      </c>
      <c r="F77" s="233">
        <v>0</v>
      </c>
      <c r="G77" s="233">
        <v>0</v>
      </c>
      <c r="H77" s="231">
        <v>199361.64</v>
      </c>
      <c r="L77" s="85"/>
      <c r="M77" s="85"/>
      <c r="N77" s="85"/>
      <c r="O77" s="85"/>
      <c r="P77" s="85"/>
      <c r="Q77" s="85"/>
      <c r="R77" s="85"/>
      <c r="S77" s="85"/>
      <c r="T77" s="85"/>
      <c r="U77" s="85"/>
      <c r="V77" s="85"/>
      <c r="W77" s="85"/>
      <c r="X77" s="85"/>
      <c r="Y77" s="85"/>
      <c r="Z77" s="85"/>
      <c r="AA77" s="85"/>
      <c r="AB77" s="85"/>
      <c r="AC77" s="85"/>
      <c r="AD77" s="85"/>
      <c r="AE77" s="85"/>
      <c r="AF77" s="85"/>
      <c r="AG77" s="85"/>
    </row>
    <row r="78" spans="1:33" ht="20.100000000000001" customHeight="1" x14ac:dyDescent="0.25">
      <c r="A78" s="162" t="s">
        <v>740</v>
      </c>
      <c r="B78" s="233">
        <v>0</v>
      </c>
      <c r="C78" s="233">
        <v>99680.82</v>
      </c>
      <c r="D78" s="233">
        <v>149521.23000000001</v>
      </c>
      <c r="E78" s="233">
        <v>0</v>
      </c>
      <c r="F78" s="233">
        <v>149521.23000000001</v>
      </c>
      <c r="G78" s="233">
        <v>0</v>
      </c>
      <c r="H78" s="231">
        <v>398723.28</v>
      </c>
      <c r="L78" s="85"/>
      <c r="M78" s="85"/>
      <c r="N78" s="85"/>
      <c r="O78" s="85"/>
      <c r="P78" s="85"/>
      <c r="Q78" s="85"/>
      <c r="R78" s="85"/>
      <c r="S78" s="85"/>
      <c r="T78" s="85"/>
      <c r="U78" s="85"/>
      <c r="V78" s="85"/>
      <c r="W78" s="85"/>
      <c r="X78" s="85"/>
      <c r="Y78" s="85"/>
      <c r="Z78" s="85"/>
      <c r="AA78" s="85"/>
      <c r="AB78" s="85"/>
      <c r="AC78" s="85"/>
      <c r="AD78" s="85"/>
      <c r="AE78" s="85"/>
      <c r="AF78" s="85"/>
      <c r="AG78" s="85"/>
    </row>
    <row r="79" spans="1:33" ht="20.100000000000001" customHeight="1" x14ac:dyDescent="0.25">
      <c r="A79" s="162" t="s">
        <v>741</v>
      </c>
      <c r="B79" s="233">
        <v>99680.82</v>
      </c>
      <c r="C79" s="233">
        <v>199361.64</v>
      </c>
      <c r="D79" s="233">
        <v>0</v>
      </c>
      <c r="E79" s="233">
        <v>0</v>
      </c>
      <c r="F79" s="233">
        <v>0</v>
      </c>
      <c r="G79" s="233">
        <v>0</v>
      </c>
      <c r="H79" s="231">
        <v>299042.46000000002</v>
      </c>
      <c r="L79" s="85"/>
      <c r="M79" s="85"/>
      <c r="N79" s="85"/>
      <c r="O79" s="85"/>
      <c r="P79" s="85"/>
      <c r="Q79" s="85"/>
      <c r="R79" s="85"/>
      <c r="S79" s="85"/>
      <c r="T79" s="85"/>
      <c r="U79" s="85"/>
      <c r="V79" s="85"/>
      <c r="W79" s="85"/>
      <c r="X79" s="85"/>
      <c r="Y79" s="85"/>
      <c r="Z79" s="85"/>
      <c r="AA79" s="85"/>
      <c r="AB79" s="85"/>
      <c r="AC79" s="85"/>
      <c r="AD79" s="85"/>
      <c r="AE79" s="85"/>
      <c r="AF79" s="85"/>
      <c r="AG79" s="85"/>
    </row>
    <row r="80" spans="1:33" ht="20.100000000000001" customHeight="1" x14ac:dyDescent="0.25">
      <c r="A80" s="162" t="s">
        <v>742</v>
      </c>
      <c r="B80" s="233">
        <v>0</v>
      </c>
      <c r="C80" s="233">
        <v>274122.255</v>
      </c>
      <c r="D80" s="233">
        <v>49840.41</v>
      </c>
      <c r="E80" s="233">
        <v>0</v>
      </c>
      <c r="F80" s="233">
        <v>0</v>
      </c>
      <c r="G80" s="233">
        <v>24920.205000000002</v>
      </c>
      <c r="H80" s="231">
        <v>348882.87</v>
      </c>
      <c r="L80" s="85"/>
      <c r="M80" s="85"/>
      <c r="N80" s="85"/>
      <c r="O80" s="85"/>
      <c r="P80" s="85"/>
      <c r="Q80" s="85"/>
      <c r="R80" s="85"/>
      <c r="S80" s="85"/>
      <c r="T80" s="85"/>
      <c r="U80" s="85"/>
      <c r="V80" s="85"/>
      <c r="W80" s="85"/>
      <c r="X80" s="85"/>
      <c r="Y80" s="85"/>
      <c r="Z80" s="85"/>
      <c r="AA80" s="85"/>
      <c r="AB80" s="85"/>
      <c r="AC80" s="85"/>
      <c r="AD80" s="85"/>
      <c r="AE80" s="85"/>
      <c r="AF80" s="85"/>
      <c r="AG80" s="85"/>
    </row>
    <row r="81" spans="1:33" ht="20.100000000000001" customHeight="1" x14ac:dyDescent="0.25">
      <c r="A81" s="162" t="s">
        <v>743</v>
      </c>
      <c r="B81" s="233">
        <v>0</v>
      </c>
      <c r="C81" s="233">
        <v>149521.23000000001</v>
      </c>
      <c r="D81" s="233">
        <v>149521.23000000001</v>
      </c>
      <c r="E81" s="233">
        <v>0</v>
      </c>
      <c r="F81" s="233">
        <v>0</v>
      </c>
      <c r="G81" s="233">
        <v>0</v>
      </c>
      <c r="H81" s="231">
        <v>299042.46000000002</v>
      </c>
      <c r="L81" s="85"/>
      <c r="M81" s="85"/>
      <c r="N81" s="85"/>
      <c r="O81" s="85"/>
      <c r="P81" s="85"/>
      <c r="Q81" s="85"/>
      <c r="R81" s="85"/>
      <c r="S81" s="85"/>
      <c r="T81" s="85"/>
      <c r="U81" s="85"/>
      <c r="V81" s="85"/>
      <c r="W81" s="85"/>
      <c r="X81" s="85"/>
      <c r="Y81" s="85"/>
      <c r="Z81" s="85"/>
      <c r="AA81" s="85"/>
      <c r="AB81" s="85"/>
      <c r="AC81" s="85"/>
      <c r="AD81" s="85"/>
      <c r="AE81" s="85"/>
      <c r="AF81" s="85"/>
      <c r="AG81" s="85"/>
    </row>
    <row r="82" spans="1:33" ht="20.100000000000001" customHeight="1" x14ac:dyDescent="0.25">
      <c r="A82" s="162" t="s">
        <v>744</v>
      </c>
      <c r="B82" s="233">
        <v>0</v>
      </c>
      <c r="C82" s="233">
        <v>249202.05</v>
      </c>
      <c r="D82" s="233">
        <v>0</v>
      </c>
      <c r="E82" s="233">
        <v>0</v>
      </c>
      <c r="F82" s="233">
        <v>0</v>
      </c>
      <c r="G82" s="233">
        <v>0</v>
      </c>
      <c r="H82" s="231">
        <v>249202.05</v>
      </c>
      <c r="I82" s="135"/>
      <c r="J82" s="135"/>
      <c r="K82" s="135"/>
    </row>
    <row r="83" spans="1:33" ht="20.100000000000001" customHeight="1" x14ac:dyDescent="0.25">
      <c r="A83" s="162" t="s">
        <v>745</v>
      </c>
      <c r="B83" s="234">
        <v>0</v>
      </c>
      <c r="C83" s="233">
        <v>149521.23000000001</v>
      </c>
      <c r="D83" s="234">
        <v>0</v>
      </c>
      <c r="E83" s="233">
        <v>0</v>
      </c>
      <c r="F83" s="233">
        <v>0</v>
      </c>
      <c r="G83" s="233">
        <v>199361.64</v>
      </c>
      <c r="H83" s="231">
        <v>348882.87</v>
      </c>
      <c r="I83" s="135"/>
      <c r="J83" s="135"/>
      <c r="K83" s="135"/>
    </row>
    <row r="84" spans="1:33" ht="20.100000000000001" customHeight="1" x14ac:dyDescent="0.25">
      <c r="A84" s="163" t="s">
        <v>746</v>
      </c>
      <c r="B84" s="233">
        <v>49840.41</v>
      </c>
      <c r="C84" s="233">
        <v>149521.23000000001</v>
      </c>
      <c r="D84" s="233">
        <v>0</v>
      </c>
      <c r="E84" s="233">
        <v>0</v>
      </c>
      <c r="F84" s="233">
        <v>0</v>
      </c>
      <c r="G84" s="233">
        <v>0</v>
      </c>
      <c r="H84" s="231">
        <v>199361.64</v>
      </c>
      <c r="I84" s="135"/>
      <c r="J84" s="135"/>
      <c r="K84" s="135"/>
    </row>
    <row r="85" spans="1:33" ht="20.100000000000001" customHeight="1" x14ac:dyDescent="0.25">
      <c r="A85" s="162" t="s">
        <v>747</v>
      </c>
      <c r="B85" s="233">
        <v>0</v>
      </c>
      <c r="C85" s="233">
        <v>249202.05</v>
      </c>
      <c r="D85" s="233">
        <v>0</v>
      </c>
      <c r="E85" s="233">
        <v>0</v>
      </c>
      <c r="F85" s="233">
        <v>0</v>
      </c>
      <c r="G85" s="233">
        <v>0</v>
      </c>
      <c r="H85" s="231">
        <v>249202.05</v>
      </c>
      <c r="I85" s="135"/>
      <c r="J85" s="135"/>
      <c r="K85" s="135"/>
    </row>
    <row r="86" spans="1:33" ht="20.100000000000001" customHeight="1" x14ac:dyDescent="0.25">
      <c r="A86" s="162" t="s">
        <v>748</v>
      </c>
      <c r="B86" s="233">
        <v>99680.82</v>
      </c>
      <c r="C86" s="233">
        <v>249202.05</v>
      </c>
      <c r="D86" s="233">
        <v>0</v>
      </c>
      <c r="E86" s="233">
        <v>0</v>
      </c>
      <c r="F86" s="233">
        <v>0</v>
      </c>
      <c r="G86" s="233">
        <v>0</v>
      </c>
      <c r="H86" s="231">
        <v>348882.87</v>
      </c>
      <c r="I86" s="135"/>
      <c r="J86" s="135"/>
      <c r="K86" s="135"/>
    </row>
    <row r="87" spans="1:33" ht="20.100000000000001" customHeight="1" x14ac:dyDescent="0.25">
      <c r="A87" s="162" t="s">
        <v>749</v>
      </c>
      <c r="B87" s="233">
        <v>0</v>
      </c>
      <c r="C87" s="233">
        <v>249202.05</v>
      </c>
      <c r="D87" s="233">
        <v>49840.41</v>
      </c>
      <c r="E87" s="233">
        <v>0</v>
      </c>
      <c r="F87" s="233">
        <v>0</v>
      </c>
      <c r="G87" s="233">
        <v>0</v>
      </c>
      <c r="H87" s="231">
        <v>299042.46000000002</v>
      </c>
      <c r="I87" s="135"/>
      <c r="J87" s="135"/>
      <c r="K87" s="135"/>
    </row>
    <row r="88" spans="1:33" ht="20.100000000000001" customHeight="1" x14ac:dyDescent="0.25">
      <c r="A88" s="162" t="s">
        <v>751</v>
      </c>
      <c r="B88" s="233">
        <v>49840.41</v>
      </c>
      <c r="C88" s="233">
        <v>249202.05</v>
      </c>
      <c r="D88" s="233">
        <v>0</v>
      </c>
      <c r="E88" s="233">
        <v>0</v>
      </c>
      <c r="F88" s="233">
        <v>0</v>
      </c>
      <c r="G88" s="233">
        <v>0</v>
      </c>
      <c r="H88" s="231">
        <v>299042.46000000002</v>
      </c>
      <c r="I88" s="135"/>
      <c r="J88" s="135"/>
      <c r="K88" s="135"/>
    </row>
    <row r="89" spans="1:33" ht="20.100000000000001" customHeight="1" x14ac:dyDescent="0.25">
      <c r="A89" s="162" t="s">
        <v>752</v>
      </c>
      <c r="B89" s="233">
        <v>49840.41</v>
      </c>
      <c r="C89" s="233">
        <v>149521.23000000001</v>
      </c>
      <c r="D89" s="233">
        <v>49840.41</v>
      </c>
      <c r="E89" s="233">
        <v>0</v>
      </c>
      <c r="F89" s="233">
        <v>0</v>
      </c>
      <c r="G89" s="233">
        <v>0</v>
      </c>
      <c r="H89" s="231">
        <v>249202.05</v>
      </c>
      <c r="I89" s="135"/>
      <c r="J89" s="135"/>
      <c r="K89" s="135"/>
    </row>
    <row r="90" spans="1:33" ht="20.100000000000001" customHeight="1" x14ac:dyDescent="0.25">
      <c r="A90" s="162" t="s">
        <v>753</v>
      </c>
      <c r="B90" s="233">
        <v>49840.41</v>
      </c>
      <c r="C90" s="233">
        <v>74760.615000000005</v>
      </c>
      <c r="D90" s="233">
        <v>0</v>
      </c>
      <c r="E90" s="233">
        <v>0</v>
      </c>
      <c r="F90" s="233">
        <v>0</v>
      </c>
      <c r="G90" s="233">
        <v>124601.02499999999</v>
      </c>
      <c r="H90" s="231">
        <v>249202.05</v>
      </c>
      <c r="I90" s="135"/>
      <c r="J90" s="135"/>
      <c r="K90" s="135"/>
    </row>
    <row r="91" spans="1:33" ht="20.100000000000001" customHeight="1" x14ac:dyDescent="0.25">
      <c r="A91" s="162" t="s">
        <v>756</v>
      </c>
      <c r="B91" s="233">
        <v>0</v>
      </c>
      <c r="C91" s="233">
        <v>199361.64</v>
      </c>
      <c r="D91" s="233">
        <v>0</v>
      </c>
      <c r="E91" s="233">
        <v>0</v>
      </c>
      <c r="F91" s="233">
        <v>0</v>
      </c>
      <c r="G91" s="233">
        <v>0</v>
      </c>
      <c r="H91" s="231">
        <v>199361.64</v>
      </c>
      <c r="I91" s="135"/>
      <c r="J91" s="135"/>
      <c r="K91" s="135"/>
    </row>
    <row r="92" spans="1:33" ht="20.100000000000001" customHeight="1" x14ac:dyDescent="0.25">
      <c r="A92" s="162" t="s">
        <v>758</v>
      </c>
      <c r="B92" s="233">
        <v>0</v>
      </c>
      <c r="C92" s="233">
        <v>149521.23000000001</v>
      </c>
      <c r="D92" s="233">
        <v>149521.23000000001</v>
      </c>
      <c r="E92" s="233">
        <v>0</v>
      </c>
      <c r="F92" s="233">
        <v>0</v>
      </c>
      <c r="G92" s="233">
        <v>0</v>
      </c>
      <c r="H92" s="231">
        <v>299042.46000000002</v>
      </c>
      <c r="I92" s="135"/>
      <c r="J92" s="135"/>
      <c r="K92" s="135"/>
    </row>
    <row r="93" spans="1:33" ht="20.100000000000001" customHeight="1" x14ac:dyDescent="0.25">
      <c r="A93" s="164" t="s">
        <v>561</v>
      </c>
      <c r="B93" s="234">
        <v>548244.51</v>
      </c>
      <c r="C93" s="234">
        <v>3787871.16</v>
      </c>
      <c r="D93" s="234">
        <v>598084.92000000004</v>
      </c>
      <c r="E93" s="233">
        <v>0</v>
      </c>
      <c r="F93" s="234">
        <v>249202.05</v>
      </c>
      <c r="G93" s="234">
        <v>348882.87</v>
      </c>
      <c r="H93" s="231">
        <v>5532285.5099999998</v>
      </c>
      <c r="I93" s="135"/>
      <c r="J93" s="135"/>
      <c r="K93" s="135"/>
    </row>
    <row r="94" spans="1:33" x14ac:dyDescent="0.25">
      <c r="A94" s="135"/>
      <c r="B94" s="135"/>
      <c r="C94" s="135"/>
      <c r="D94" s="135"/>
      <c r="E94" s="135"/>
      <c r="F94" s="135"/>
      <c r="G94" s="135"/>
      <c r="H94" s="135"/>
      <c r="I94" s="135"/>
      <c r="J94" s="135"/>
      <c r="K94" s="135"/>
    </row>
    <row r="95" spans="1:33" ht="24.75" customHeight="1" x14ac:dyDescent="0.25">
      <c r="A95" s="202" t="s">
        <v>784</v>
      </c>
      <c r="B95" s="202"/>
      <c r="C95" s="159"/>
      <c r="D95" s="159"/>
      <c r="E95" s="159"/>
      <c r="F95" s="140"/>
      <c r="G95" s="140"/>
      <c r="H95" s="140"/>
      <c r="I95" s="135"/>
      <c r="J95" s="135"/>
      <c r="K95" s="135"/>
    </row>
    <row r="96" spans="1:33" ht="60" x14ac:dyDescent="0.25">
      <c r="A96" s="165" t="s">
        <v>772</v>
      </c>
      <c r="B96" s="161" t="s">
        <v>785</v>
      </c>
      <c r="C96" s="161" t="s">
        <v>774</v>
      </c>
      <c r="D96" s="161" t="s">
        <v>786</v>
      </c>
      <c r="E96" s="161" t="s">
        <v>780</v>
      </c>
      <c r="F96" s="161" t="s">
        <v>781</v>
      </c>
      <c r="G96" s="161" t="s">
        <v>782</v>
      </c>
      <c r="H96" s="161" t="s">
        <v>661</v>
      </c>
      <c r="I96" s="135"/>
      <c r="J96" s="135"/>
      <c r="K96" s="135"/>
    </row>
    <row r="97" spans="1:11" ht="20.100000000000001" customHeight="1" x14ac:dyDescent="0.25">
      <c r="A97" s="140" t="s">
        <v>731</v>
      </c>
      <c r="B97" s="231">
        <v>0</v>
      </c>
      <c r="C97" s="231">
        <v>299042.46000000002</v>
      </c>
      <c r="D97" s="231">
        <v>0</v>
      </c>
      <c r="E97" s="231">
        <v>0</v>
      </c>
      <c r="F97" s="231">
        <v>0</v>
      </c>
      <c r="G97" s="231">
        <v>0</v>
      </c>
      <c r="H97" s="231">
        <v>299042.46000000002</v>
      </c>
      <c r="I97" s="166"/>
      <c r="J97" s="135"/>
      <c r="K97" s="135"/>
    </row>
    <row r="98" spans="1:11" ht="20.100000000000001" customHeight="1" x14ac:dyDescent="0.25">
      <c r="A98" s="162" t="s">
        <v>734</v>
      </c>
      <c r="B98" s="233">
        <v>0</v>
      </c>
      <c r="C98" s="233">
        <v>149521.23000000001</v>
      </c>
      <c r="D98" s="233">
        <v>49840.41</v>
      </c>
      <c r="E98" s="233">
        <v>0</v>
      </c>
      <c r="F98" s="233">
        <v>0</v>
      </c>
      <c r="G98" s="233">
        <v>0</v>
      </c>
      <c r="H98" s="231">
        <v>199361.64</v>
      </c>
      <c r="I98" s="135"/>
      <c r="J98" s="135"/>
      <c r="K98" s="135"/>
    </row>
    <row r="99" spans="1:11" ht="20.100000000000001" customHeight="1" x14ac:dyDescent="0.25">
      <c r="A99" s="162" t="s">
        <v>735</v>
      </c>
      <c r="B99" s="231">
        <v>0</v>
      </c>
      <c r="C99" s="233">
        <v>199361.64</v>
      </c>
      <c r="D99" s="233">
        <v>0</v>
      </c>
      <c r="E99" s="233">
        <v>0</v>
      </c>
      <c r="F99" s="233">
        <v>0</v>
      </c>
      <c r="G99" s="233">
        <v>0</v>
      </c>
      <c r="H99" s="231">
        <v>199361.64</v>
      </c>
      <c r="I99" s="135"/>
      <c r="J99" s="135"/>
      <c r="K99" s="135"/>
    </row>
    <row r="100" spans="1:11" ht="20.100000000000001" customHeight="1" x14ac:dyDescent="0.25">
      <c r="A100" s="162" t="s">
        <v>736</v>
      </c>
      <c r="B100" s="233">
        <v>0</v>
      </c>
      <c r="C100" s="233">
        <v>249202.05</v>
      </c>
      <c r="D100" s="233">
        <v>0</v>
      </c>
      <c r="E100" s="233">
        <v>49840.41</v>
      </c>
      <c r="F100" s="233">
        <v>0</v>
      </c>
      <c r="G100" s="233">
        <v>49840.41</v>
      </c>
      <c r="H100" s="231">
        <v>348882.87</v>
      </c>
      <c r="I100" s="135"/>
      <c r="J100" s="135"/>
      <c r="K100" s="135"/>
    </row>
    <row r="101" spans="1:11" ht="20.100000000000001" customHeight="1" x14ac:dyDescent="0.25">
      <c r="A101" s="162" t="s">
        <v>740</v>
      </c>
      <c r="B101" s="231">
        <v>0</v>
      </c>
      <c r="C101" s="233">
        <v>124601.02499999999</v>
      </c>
      <c r="D101" s="233">
        <v>0</v>
      </c>
      <c r="E101" s="233">
        <v>0</v>
      </c>
      <c r="F101" s="233">
        <v>74760.615000000005</v>
      </c>
      <c r="G101" s="233">
        <v>0</v>
      </c>
      <c r="H101" s="231">
        <v>199361.64</v>
      </c>
      <c r="I101" s="135"/>
      <c r="J101" s="135"/>
      <c r="K101" s="135"/>
    </row>
    <row r="102" spans="1:11" ht="20.100000000000001" customHeight="1" x14ac:dyDescent="0.25">
      <c r="A102" s="162" t="s">
        <v>741</v>
      </c>
      <c r="B102" s="233">
        <v>0</v>
      </c>
      <c r="C102" s="233">
        <v>249202.05</v>
      </c>
      <c r="D102" s="233">
        <v>0</v>
      </c>
      <c r="E102" s="233">
        <v>0</v>
      </c>
      <c r="F102" s="233">
        <v>0</v>
      </c>
      <c r="G102" s="233">
        <v>0</v>
      </c>
      <c r="H102" s="231">
        <v>249202.05</v>
      </c>
      <c r="I102" s="135"/>
      <c r="J102" s="135"/>
      <c r="K102" s="135"/>
    </row>
    <row r="103" spans="1:11" ht="20.100000000000001" customHeight="1" x14ac:dyDescent="0.25">
      <c r="A103" s="162" t="s">
        <v>742</v>
      </c>
      <c r="B103" s="231">
        <v>0</v>
      </c>
      <c r="C103" s="233">
        <v>398723.28</v>
      </c>
      <c r="D103" s="233">
        <v>0</v>
      </c>
      <c r="E103" s="233">
        <v>0</v>
      </c>
      <c r="F103" s="233">
        <v>0</v>
      </c>
      <c r="G103" s="233">
        <v>0</v>
      </c>
      <c r="H103" s="231">
        <v>398723.28</v>
      </c>
      <c r="I103" s="135"/>
      <c r="J103" s="135"/>
      <c r="K103" s="135"/>
    </row>
    <row r="104" spans="1:11" ht="20.100000000000001" customHeight="1" x14ac:dyDescent="0.25">
      <c r="A104" s="162" t="s">
        <v>743</v>
      </c>
      <c r="B104" s="233">
        <v>0</v>
      </c>
      <c r="C104" s="233">
        <v>149521.23000000001</v>
      </c>
      <c r="D104" s="233">
        <v>149521.23000000001</v>
      </c>
      <c r="E104" s="233">
        <v>0</v>
      </c>
      <c r="F104" s="233">
        <v>0</v>
      </c>
      <c r="G104" s="233">
        <v>0</v>
      </c>
      <c r="H104" s="231">
        <v>299042.46000000002</v>
      </c>
      <c r="I104" s="135"/>
      <c r="J104" s="135"/>
      <c r="K104" s="135"/>
    </row>
    <row r="105" spans="1:11" ht="20.100000000000001" customHeight="1" x14ac:dyDescent="0.25">
      <c r="A105" s="162" t="s">
        <v>745</v>
      </c>
      <c r="B105" s="231">
        <v>0</v>
      </c>
      <c r="C105" s="233">
        <v>149521.23000000001</v>
      </c>
      <c r="D105" s="233">
        <v>199361.64</v>
      </c>
      <c r="E105" s="233">
        <v>0</v>
      </c>
      <c r="F105" s="233">
        <v>0</v>
      </c>
      <c r="G105" s="233">
        <v>0</v>
      </c>
      <c r="H105" s="231">
        <v>348882.87</v>
      </c>
      <c r="I105" s="135"/>
      <c r="J105" s="135"/>
      <c r="K105" s="135"/>
    </row>
    <row r="106" spans="1:11" ht="20.100000000000001" customHeight="1" x14ac:dyDescent="0.25">
      <c r="A106" s="163" t="s">
        <v>746</v>
      </c>
      <c r="B106" s="233">
        <v>0</v>
      </c>
      <c r="C106" s="233">
        <v>174441.435</v>
      </c>
      <c r="D106" s="233">
        <v>24920.205000000002</v>
      </c>
      <c r="E106" s="233">
        <v>0</v>
      </c>
      <c r="F106" s="233">
        <v>0</v>
      </c>
      <c r="G106" s="233">
        <v>0</v>
      </c>
      <c r="H106" s="231">
        <v>199361.64</v>
      </c>
      <c r="I106" s="135"/>
      <c r="J106" s="135"/>
      <c r="K106" s="135"/>
    </row>
    <row r="107" spans="1:11" ht="20.100000000000001" customHeight="1" x14ac:dyDescent="0.25">
      <c r="A107" s="162" t="s">
        <v>747</v>
      </c>
      <c r="B107" s="231">
        <v>0</v>
      </c>
      <c r="C107" s="233">
        <v>199361.64</v>
      </c>
      <c r="D107" s="233">
        <v>0</v>
      </c>
      <c r="E107" s="233">
        <v>0</v>
      </c>
      <c r="F107" s="233">
        <v>0</v>
      </c>
      <c r="G107" s="233">
        <v>0</v>
      </c>
      <c r="H107" s="231">
        <v>199361.64</v>
      </c>
      <c r="I107" s="135"/>
      <c r="J107" s="135"/>
      <c r="K107" s="135"/>
    </row>
    <row r="108" spans="1:11" ht="20.100000000000001" customHeight="1" x14ac:dyDescent="0.25">
      <c r="A108" s="162" t="s">
        <v>748</v>
      </c>
      <c r="B108" s="233">
        <v>0</v>
      </c>
      <c r="C108" s="233">
        <v>249202.05</v>
      </c>
      <c r="D108" s="233">
        <v>0</v>
      </c>
      <c r="E108" s="233">
        <v>0</v>
      </c>
      <c r="F108" s="233">
        <v>0</v>
      </c>
      <c r="G108" s="233">
        <v>0</v>
      </c>
      <c r="H108" s="231">
        <v>249202.05</v>
      </c>
      <c r="I108" s="135"/>
      <c r="J108" s="135"/>
      <c r="K108" s="135"/>
    </row>
    <row r="109" spans="1:11" ht="20.100000000000001" customHeight="1" x14ac:dyDescent="0.25">
      <c r="A109" s="162" t="s">
        <v>749</v>
      </c>
      <c r="B109" s="231">
        <v>0</v>
      </c>
      <c r="C109" s="233">
        <v>249202.05</v>
      </c>
      <c r="D109" s="233">
        <v>0</v>
      </c>
      <c r="E109" s="233">
        <v>49840.41</v>
      </c>
      <c r="F109" s="233">
        <v>0</v>
      </c>
      <c r="G109" s="233">
        <v>0</v>
      </c>
      <c r="H109" s="231">
        <v>299042.46000000002</v>
      </c>
      <c r="I109" s="135"/>
      <c r="J109" s="135"/>
      <c r="K109" s="135"/>
    </row>
    <row r="110" spans="1:11" ht="20.100000000000001" customHeight="1" x14ac:dyDescent="0.25">
      <c r="A110" s="162" t="s">
        <v>751</v>
      </c>
      <c r="B110" s="233">
        <v>0</v>
      </c>
      <c r="C110" s="233">
        <v>249202.05</v>
      </c>
      <c r="D110" s="233">
        <v>0</v>
      </c>
      <c r="E110" s="233">
        <v>0</v>
      </c>
      <c r="F110" s="233">
        <v>0</v>
      </c>
      <c r="G110" s="233">
        <v>0</v>
      </c>
      <c r="H110" s="231">
        <v>249202.05</v>
      </c>
      <c r="I110" s="135"/>
      <c r="J110" s="135"/>
      <c r="K110" s="135"/>
    </row>
    <row r="111" spans="1:11" ht="20.100000000000001" customHeight="1" x14ac:dyDescent="0.25">
      <c r="A111" s="162" t="s">
        <v>753</v>
      </c>
      <c r="B111" s="231">
        <v>0</v>
      </c>
      <c r="C111" s="233">
        <v>124601.02499999999</v>
      </c>
      <c r="D111" s="233">
        <v>74760.615000000005</v>
      </c>
      <c r="E111" s="233">
        <v>0</v>
      </c>
      <c r="F111" s="233">
        <v>0</v>
      </c>
      <c r="G111" s="233">
        <v>0</v>
      </c>
      <c r="H111" s="231">
        <v>199361.64</v>
      </c>
      <c r="I111" s="135"/>
      <c r="J111" s="135"/>
      <c r="K111" s="135"/>
    </row>
    <row r="112" spans="1:11" ht="20.100000000000001" customHeight="1" x14ac:dyDescent="0.25">
      <c r="A112" s="162" t="s">
        <v>758</v>
      </c>
      <c r="B112" s="233">
        <v>0</v>
      </c>
      <c r="C112" s="233">
        <v>149521.23000000001</v>
      </c>
      <c r="D112" s="233">
        <v>199361.64</v>
      </c>
      <c r="E112" s="233">
        <v>0</v>
      </c>
      <c r="F112" s="233">
        <v>0</v>
      </c>
      <c r="G112" s="233">
        <v>0</v>
      </c>
      <c r="H112" s="231">
        <v>348882.87</v>
      </c>
      <c r="I112" s="135"/>
      <c r="J112" s="135"/>
      <c r="K112" s="135"/>
    </row>
    <row r="113" spans="1:11" ht="20.100000000000001" customHeight="1" x14ac:dyDescent="0.25">
      <c r="A113" s="167" t="s">
        <v>561</v>
      </c>
      <c r="B113" s="231">
        <v>0</v>
      </c>
      <c r="C113" s="234">
        <v>3364227.6749999998</v>
      </c>
      <c r="D113" s="234">
        <v>697765.74</v>
      </c>
      <c r="E113" s="234">
        <v>99680.82</v>
      </c>
      <c r="F113" s="234">
        <v>74760.615000000005</v>
      </c>
      <c r="G113" s="234">
        <v>49840.41</v>
      </c>
      <c r="H113" s="231">
        <v>4286275.26</v>
      </c>
      <c r="I113" s="135"/>
      <c r="J113" s="135"/>
      <c r="K113" s="135"/>
    </row>
  </sheetData>
  <mergeCells count="7">
    <mergeCell ref="A71:B71"/>
    <mergeCell ref="A95:B95"/>
    <mergeCell ref="A1:E1"/>
    <mergeCell ref="A2:A3"/>
    <mergeCell ref="B2:D2"/>
    <mergeCell ref="E2:E3"/>
    <mergeCell ref="A44:B44"/>
  </mergeCells>
  <pageMargins left="0.7" right="0.7" top="0.75" bottom="0.75" header="0.51180555555555496" footer="0.51180555555555496"/>
  <pageSetup paperSize="9" scale="33" firstPageNumber="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142"/>
  <sheetViews>
    <sheetView zoomScaleNormal="100" workbookViewId="0">
      <selection activeCell="A125" sqref="A125:H125"/>
    </sheetView>
  </sheetViews>
  <sheetFormatPr defaultRowHeight="15" x14ac:dyDescent="0.25"/>
  <cols>
    <col min="1" max="1" width="26.85546875" customWidth="1"/>
    <col min="2" max="2" width="25.85546875" customWidth="1"/>
    <col min="3" max="3" width="21.5703125" customWidth="1"/>
    <col min="4" max="4" width="20"/>
    <col min="5" max="5" width="19.140625"/>
    <col min="6" max="6" width="17.140625"/>
    <col min="7" max="7" width="10.28515625"/>
    <col min="8" max="8" width="15.85546875"/>
    <col min="9" max="9" width="17.5703125"/>
    <col min="10" max="11" width="18.28515625"/>
    <col min="12" max="1025" width="8.42578125"/>
  </cols>
  <sheetData>
    <row r="1" spans="1:64" ht="21" customHeight="1" x14ac:dyDescent="0.25">
      <c r="A1" s="205" t="s">
        <v>887</v>
      </c>
      <c r="B1" s="205"/>
      <c r="C1" s="205"/>
      <c r="D1" s="205"/>
      <c r="E1" s="205"/>
      <c r="F1" s="205"/>
      <c r="G1" s="205"/>
      <c r="H1" s="205"/>
      <c r="I1" s="205"/>
      <c r="J1" s="205"/>
      <c r="K1" s="205"/>
      <c r="L1" s="175"/>
      <c r="M1" s="175"/>
      <c r="N1" s="175"/>
      <c r="O1" s="175"/>
      <c r="P1" s="175"/>
      <c r="Q1" s="175"/>
      <c r="R1" s="175"/>
      <c r="S1" s="175"/>
      <c r="T1" s="175"/>
      <c r="U1" s="175"/>
      <c r="V1" s="175"/>
      <c r="W1" s="175"/>
      <c r="X1" s="175"/>
      <c r="Y1" s="175"/>
      <c r="Z1" s="175"/>
      <c r="AA1" s="175"/>
      <c r="AB1" s="175"/>
      <c r="AC1" s="175"/>
      <c r="AD1" s="175"/>
      <c r="AE1" s="175"/>
      <c r="AF1" s="175"/>
      <c r="AG1" s="175"/>
      <c r="AH1" s="176"/>
      <c r="AI1" s="176"/>
      <c r="AJ1" s="176"/>
      <c r="AK1" s="176"/>
      <c r="AL1" s="176"/>
      <c r="AM1" s="176"/>
      <c r="AN1" s="176"/>
      <c r="AO1" s="176"/>
      <c r="AP1" s="176"/>
      <c r="AQ1" s="176"/>
      <c r="AR1" s="176"/>
      <c r="AS1" s="176"/>
      <c r="AT1" s="176"/>
      <c r="AU1" s="176"/>
      <c r="AV1" s="176"/>
      <c r="AW1" s="176"/>
      <c r="AX1" s="176"/>
      <c r="AY1" s="176"/>
      <c r="AZ1" s="176"/>
      <c r="BA1" s="176"/>
      <c r="BB1" s="176"/>
      <c r="BC1" s="176"/>
      <c r="BD1" s="176"/>
      <c r="BE1" s="176"/>
      <c r="BF1" s="176"/>
      <c r="BG1" s="176"/>
      <c r="BH1" s="176"/>
      <c r="BI1" s="176"/>
      <c r="BJ1" s="176"/>
      <c r="BK1" s="176"/>
      <c r="BL1" s="176"/>
    </row>
    <row r="2" spans="1:64" x14ac:dyDescent="0.25">
      <c r="A2" s="169" t="s">
        <v>789</v>
      </c>
      <c r="B2" s="92" t="s">
        <v>787</v>
      </c>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row>
    <row r="3" spans="1:64" x14ac:dyDescent="0.25">
      <c r="A3" s="169" t="s">
        <v>791</v>
      </c>
      <c r="B3" s="177">
        <v>0.83</v>
      </c>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row>
    <row r="4" spans="1:64" x14ac:dyDescent="0.25">
      <c r="A4" s="169" t="s">
        <v>792</v>
      </c>
      <c r="B4" s="177">
        <v>0.86</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row>
    <row r="5" spans="1:64" x14ac:dyDescent="0.25">
      <c r="A5" s="169" t="s">
        <v>793</v>
      </c>
      <c r="B5" s="92">
        <v>0.92</v>
      </c>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row>
    <row r="6" spans="1:64" x14ac:dyDescent="0.25">
      <c r="A6" s="169" t="s">
        <v>794</v>
      </c>
      <c r="B6" s="92">
        <v>1.03</v>
      </c>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row>
    <row r="7" spans="1:64" x14ac:dyDescent="0.25">
      <c r="A7" s="169" t="s">
        <v>796</v>
      </c>
      <c r="B7" s="177">
        <v>0.79</v>
      </c>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row>
    <row r="8" spans="1:64" x14ac:dyDescent="0.25">
      <c r="A8" s="169" t="s">
        <v>797</v>
      </c>
      <c r="B8" s="177">
        <v>0.79</v>
      </c>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row>
    <row r="9" spans="1:64" x14ac:dyDescent="0.25">
      <c r="A9" s="169" t="s">
        <v>798</v>
      </c>
      <c r="B9" s="92">
        <v>0.9</v>
      </c>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row>
    <row r="10" spans="1:64" x14ac:dyDescent="0.25">
      <c r="A10" s="169" t="s">
        <v>799</v>
      </c>
      <c r="B10" s="92">
        <v>0.97</v>
      </c>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row>
    <row r="11" spans="1:64" x14ac:dyDescent="0.25">
      <c r="A11" s="169" t="s">
        <v>800</v>
      </c>
      <c r="B11" s="92">
        <v>1.02</v>
      </c>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row>
    <row r="12" spans="1:64" x14ac:dyDescent="0.25">
      <c r="A12" s="169" t="s">
        <v>801</v>
      </c>
      <c r="B12" s="92">
        <v>0.93</v>
      </c>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row>
    <row r="13" spans="1:64" x14ac:dyDescent="0.25">
      <c r="A13" s="169" t="s">
        <v>802</v>
      </c>
      <c r="B13" s="92">
        <v>0.97</v>
      </c>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row>
    <row r="14" spans="1:64" x14ac:dyDescent="0.25">
      <c r="A14" s="169" t="s">
        <v>803</v>
      </c>
      <c r="B14" s="92">
        <v>0.97</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row>
    <row r="15" spans="1:64" x14ac:dyDescent="0.25">
      <c r="A15" s="169" t="s">
        <v>804</v>
      </c>
      <c r="B15" s="177">
        <v>0.56000000000000005</v>
      </c>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row>
    <row r="16" spans="1:64" x14ac:dyDescent="0.25">
      <c r="A16" s="169" t="s">
        <v>805</v>
      </c>
      <c r="B16" s="92">
        <v>1.04</v>
      </c>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row>
    <row r="17" spans="1:33" x14ac:dyDescent="0.25">
      <c r="A17" s="169" t="s">
        <v>806</v>
      </c>
      <c r="B17" s="92">
        <v>0.91</v>
      </c>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row>
    <row r="18" spans="1:33" x14ac:dyDescent="0.25">
      <c r="A18" s="169" t="s">
        <v>807</v>
      </c>
      <c r="B18" s="177">
        <v>0.79</v>
      </c>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row>
    <row r="19" spans="1:33" x14ac:dyDescent="0.25">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row>
    <row r="20" spans="1:33" s="17" customFormat="1" ht="90" customHeight="1" x14ac:dyDescent="0.25">
      <c r="A20" s="205" t="s">
        <v>888</v>
      </c>
      <c r="B20" s="205"/>
      <c r="C20" s="205"/>
      <c r="D20" s="205"/>
      <c r="E20" s="205"/>
      <c r="F20" s="205"/>
      <c r="G20" s="205"/>
      <c r="H20" s="235"/>
      <c r="I20" s="235"/>
      <c r="J20" s="235"/>
      <c r="K20" s="235"/>
      <c r="L20" s="235"/>
      <c r="M20" s="235"/>
      <c r="N20" s="168"/>
      <c r="O20" s="168"/>
      <c r="P20" s="168"/>
      <c r="Q20" s="168"/>
      <c r="R20" s="168"/>
      <c r="S20" s="168"/>
      <c r="T20" s="168"/>
      <c r="U20" s="168"/>
      <c r="V20" s="168"/>
      <c r="W20" s="168"/>
      <c r="X20" s="168"/>
      <c r="Y20" s="168"/>
      <c r="Z20" s="168"/>
      <c r="AA20" s="168"/>
      <c r="AB20" s="168"/>
      <c r="AC20" s="168"/>
      <c r="AD20" s="168"/>
      <c r="AE20" s="168"/>
      <c r="AF20" s="168"/>
      <c r="AG20" s="168"/>
    </row>
    <row r="21" spans="1:33" s="17" customFormat="1" ht="336" customHeight="1" x14ac:dyDescent="0.25">
      <c r="A21" s="175"/>
      <c r="B21" s="175"/>
      <c r="C21" s="175"/>
      <c r="D21" s="175"/>
      <c r="E21" s="175"/>
      <c r="F21" s="175"/>
      <c r="G21" s="175"/>
      <c r="H21" s="175"/>
      <c r="I21" s="175"/>
      <c r="J21" s="175"/>
      <c r="K21" s="175"/>
      <c r="L21" s="175"/>
      <c r="M21" s="175"/>
      <c r="N21" s="168"/>
      <c r="O21" s="168"/>
      <c r="P21" s="168"/>
      <c r="Q21" s="168"/>
      <c r="R21" s="168"/>
      <c r="S21" s="168"/>
      <c r="T21" s="168"/>
      <c r="U21" s="168"/>
      <c r="V21" s="168"/>
      <c r="W21" s="168"/>
      <c r="X21" s="168"/>
      <c r="Y21" s="168"/>
      <c r="Z21" s="168"/>
      <c r="AA21" s="168"/>
      <c r="AB21" s="168"/>
      <c r="AC21" s="168"/>
      <c r="AD21" s="168"/>
      <c r="AE21" s="168"/>
      <c r="AF21" s="168"/>
      <c r="AG21" s="168"/>
    </row>
    <row r="22" spans="1:33" x14ac:dyDescent="0.25">
      <c r="A22" s="178"/>
      <c r="B22" s="178"/>
      <c r="C22" s="178"/>
      <c r="D22" s="178"/>
      <c r="E22" s="178"/>
      <c r="F22" s="178"/>
      <c r="G22" s="178"/>
      <c r="H22" s="178"/>
      <c r="I22" s="178"/>
      <c r="J22" s="178"/>
      <c r="K22" s="178"/>
      <c r="L22" s="178"/>
      <c r="M22" s="57"/>
      <c r="N22" s="57"/>
      <c r="O22" s="57"/>
      <c r="P22" s="57"/>
      <c r="Q22" s="57"/>
      <c r="R22" s="57"/>
      <c r="S22" s="57"/>
      <c r="T22" s="57"/>
      <c r="U22" s="57"/>
      <c r="V22" s="57"/>
      <c r="W22" s="57"/>
      <c r="X22" s="57"/>
      <c r="Y22" s="57"/>
      <c r="Z22" s="57"/>
      <c r="AA22" s="57"/>
      <c r="AB22" s="57"/>
      <c r="AC22" s="57"/>
      <c r="AD22" s="57"/>
      <c r="AE22" s="57"/>
      <c r="AF22" s="57"/>
    </row>
    <row r="23" spans="1:33" x14ac:dyDescent="0.25">
      <c r="A23" s="209" t="s">
        <v>889</v>
      </c>
      <c r="B23" s="209"/>
      <c r="C23" s="209"/>
      <c r="D23" s="209"/>
      <c r="E23" s="209"/>
      <c r="F23" s="178"/>
      <c r="G23" s="178"/>
      <c r="H23" s="178"/>
      <c r="I23" s="178"/>
      <c r="J23" s="178"/>
      <c r="K23" s="178"/>
      <c r="L23" s="178"/>
      <c r="M23" s="57"/>
      <c r="N23" s="57"/>
      <c r="O23" s="57"/>
      <c r="P23" s="57"/>
      <c r="Q23" s="57"/>
      <c r="R23" s="57"/>
      <c r="S23" s="57"/>
      <c r="T23" s="57"/>
      <c r="U23" s="57"/>
      <c r="V23" s="57"/>
      <c r="W23" s="57"/>
      <c r="X23" s="57"/>
      <c r="Y23" s="57"/>
      <c r="Z23" s="57"/>
      <c r="AA23" s="57"/>
      <c r="AB23" s="57"/>
      <c r="AC23" s="57"/>
      <c r="AD23" s="57"/>
      <c r="AE23" s="57"/>
      <c r="AF23" s="57"/>
    </row>
    <row r="24" spans="1:33" x14ac:dyDescent="0.25">
      <c r="A24" s="18"/>
      <c r="B24" s="173">
        <v>2013</v>
      </c>
      <c r="C24" s="173">
        <v>2014</v>
      </c>
      <c r="D24" s="173">
        <v>2015</v>
      </c>
      <c r="E24" s="173">
        <v>2016</v>
      </c>
      <c r="F24" s="178"/>
      <c r="G24" s="178"/>
      <c r="H24" s="178"/>
      <c r="I24" s="178"/>
      <c r="J24" s="178"/>
      <c r="K24" s="178"/>
      <c r="L24" s="178"/>
      <c r="M24" s="57"/>
      <c r="N24" s="57"/>
      <c r="O24" s="57"/>
      <c r="P24" s="57"/>
      <c r="Q24" s="57"/>
      <c r="R24" s="57"/>
      <c r="S24" s="57"/>
      <c r="T24" s="57"/>
      <c r="U24" s="57"/>
      <c r="V24" s="57"/>
      <c r="W24" s="57"/>
      <c r="X24" s="57"/>
      <c r="Y24" s="57"/>
      <c r="Z24" s="57"/>
      <c r="AA24" s="57"/>
      <c r="AB24" s="57"/>
      <c r="AC24" s="57"/>
      <c r="AD24" s="57"/>
      <c r="AE24" s="57"/>
      <c r="AF24" s="57"/>
    </row>
    <row r="25" spans="1:33" x14ac:dyDescent="0.25">
      <c r="A25" s="230" t="s">
        <v>326</v>
      </c>
      <c r="B25" s="182">
        <v>2920</v>
      </c>
      <c r="C25" s="182">
        <v>3183</v>
      </c>
      <c r="D25" s="182">
        <v>2570</v>
      </c>
      <c r="E25" s="182">
        <v>2268</v>
      </c>
      <c r="F25" s="178"/>
      <c r="G25" s="178"/>
      <c r="H25" s="178"/>
      <c r="I25" s="178"/>
      <c r="J25" s="178"/>
      <c r="K25" s="178"/>
      <c r="L25" s="178"/>
      <c r="M25" s="57"/>
      <c r="N25" s="57"/>
      <c r="O25" s="57"/>
      <c r="P25" s="57"/>
      <c r="Q25" s="57"/>
      <c r="R25" s="57"/>
      <c r="S25" s="57"/>
      <c r="T25" s="57"/>
      <c r="U25" s="57"/>
      <c r="V25" s="57"/>
      <c r="W25" s="57"/>
      <c r="X25" s="57"/>
      <c r="Y25" s="57"/>
      <c r="Z25" s="57"/>
      <c r="AA25" s="57"/>
      <c r="AB25" s="57"/>
      <c r="AC25" s="57"/>
      <c r="AD25" s="57"/>
      <c r="AE25" s="57"/>
      <c r="AF25" s="57"/>
    </row>
    <row r="26" spans="1:33" x14ac:dyDescent="0.25">
      <c r="A26" s="230" t="s">
        <v>327</v>
      </c>
      <c r="B26" s="182">
        <v>4</v>
      </c>
      <c r="C26" s="182">
        <v>5</v>
      </c>
      <c r="D26" s="182">
        <v>2</v>
      </c>
      <c r="E26" s="182">
        <v>2</v>
      </c>
      <c r="F26" s="178"/>
      <c r="G26" s="178"/>
      <c r="H26" s="178"/>
      <c r="I26" s="178"/>
      <c r="J26" s="178"/>
      <c r="K26" s="178"/>
      <c r="L26" s="178"/>
      <c r="M26" s="57"/>
      <c r="N26" s="57"/>
      <c r="O26" s="57"/>
      <c r="P26" s="57"/>
      <c r="Q26" s="57"/>
      <c r="R26" s="57"/>
      <c r="S26" s="57"/>
      <c r="T26" s="57"/>
      <c r="U26" s="57"/>
      <c r="V26" s="57"/>
      <c r="W26" s="57"/>
      <c r="X26" s="57"/>
      <c r="Y26" s="57"/>
      <c r="Z26" s="57"/>
      <c r="AA26" s="57"/>
      <c r="AB26" s="57"/>
      <c r="AC26" s="57"/>
      <c r="AD26" s="57"/>
      <c r="AE26" s="57"/>
      <c r="AF26" s="57"/>
    </row>
    <row r="27" spans="1:33" x14ac:dyDescent="0.25">
      <c r="A27" s="230" t="s">
        <v>328</v>
      </c>
      <c r="B27" s="182">
        <v>1160</v>
      </c>
      <c r="C27" s="182">
        <v>945</v>
      </c>
      <c r="D27" s="182">
        <v>567</v>
      </c>
      <c r="E27" s="182">
        <v>530</v>
      </c>
      <c r="F27" s="178"/>
      <c r="G27" s="178"/>
      <c r="H27" s="178"/>
      <c r="I27" s="178"/>
      <c r="J27" s="178"/>
      <c r="K27" s="178"/>
      <c r="L27" s="178"/>
      <c r="M27" s="57"/>
      <c r="N27" s="57"/>
      <c r="O27" s="57"/>
      <c r="P27" s="57"/>
      <c r="Q27" s="57"/>
      <c r="R27" s="57"/>
      <c r="S27" s="57"/>
      <c r="T27" s="57"/>
      <c r="U27" s="57"/>
      <c r="V27" s="57"/>
      <c r="W27" s="57"/>
      <c r="X27" s="57"/>
      <c r="Y27" s="57"/>
      <c r="Z27" s="57"/>
      <c r="AA27" s="57"/>
      <c r="AB27" s="57"/>
      <c r="AC27" s="57"/>
      <c r="AD27" s="57"/>
      <c r="AE27" s="57"/>
      <c r="AF27" s="57"/>
    </row>
    <row r="28" spans="1:33" x14ac:dyDescent="0.25">
      <c r="A28" s="230" t="s">
        <v>329</v>
      </c>
      <c r="B28" s="182"/>
      <c r="C28" s="182">
        <v>8</v>
      </c>
      <c r="D28" s="182">
        <v>2</v>
      </c>
      <c r="E28" s="182"/>
      <c r="F28" s="178"/>
      <c r="G28" s="178"/>
      <c r="H28" s="178"/>
      <c r="I28" s="178"/>
      <c r="J28" s="178"/>
      <c r="K28" s="178"/>
      <c r="L28" s="178"/>
      <c r="M28" s="57"/>
      <c r="N28" s="57"/>
      <c r="O28" s="57"/>
      <c r="P28" s="57"/>
      <c r="Q28" s="57"/>
      <c r="R28" s="57"/>
      <c r="S28" s="57"/>
      <c r="T28" s="57"/>
      <c r="U28" s="57"/>
      <c r="V28" s="57"/>
      <c r="W28" s="57"/>
      <c r="X28" s="57"/>
      <c r="Y28" s="57"/>
      <c r="Z28" s="57"/>
      <c r="AA28" s="57"/>
      <c r="AB28" s="57"/>
      <c r="AC28" s="57"/>
      <c r="AD28" s="57"/>
      <c r="AE28" s="57"/>
      <c r="AF28" s="57"/>
    </row>
    <row r="29" spans="1:33" x14ac:dyDescent="0.25">
      <c r="A29" s="230" t="s">
        <v>330</v>
      </c>
      <c r="B29" s="182">
        <v>148</v>
      </c>
      <c r="C29" s="182">
        <v>116</v>
      </c>
      <c r="D29" s="182">
        <v>63</v>
      </c>
      <c r="E29" s="182">
        <v>80</v>
      </c>
    </row>
    <row r="30" spans="1:33" ht="30" x14ac:dyDescent="0.25">
      <c r="A30" s="230" t="s">
        <v>331</v>
      </c>
      <c r="B30" s="182">
        <v>9</v>
      </c>
      <c r="C30" s="182">
        <v>4</v>
      </c>
      <c r="D30" s="182">
        <v>5</v>
      </c>
      <c r="E30" s="182">
        <v>2</v>
      </c>
    </row>
    <row r="31" spans="1:33" x14ac:dyDescent="0.25">
      <c r="A31" s="230" t="s">
        <v>332</v>
      </c>
      <c r="B31" s="182">
        <v>2</v>
      </c>
      <c r="C31" s="182">
        <v>4</v>
      </c>
      <c r="D31" s="182">
        <v>4</v>
      </c>
      <c r="E31" s="182">
        <v>4</v>
      </c>
      <c r="F31" s="178"/>
      <c r="G31" s="178"/>
      <c r="H31" s="178"/>
      <c r="I31" s="178"/>
      <c r="J31" s="178"/>
      <c r="K31" s="178"/>
      <c r="L31" s="178"/>
      <c r="M31" s="57"/>
      <c r="N31" s="57"/>
      <c r="O31" s="57"/>
      <c r="P31" s="57"/>
      <c r="Q31" s="57"/>
      <c r="R31" s="57"/>
      <c r="S31" s="57"/>
      <c r="T31" s="57"/>
      <c r="U31" s="57"/>
      <c r="V31" s="57"/>
      <c r="W31" s="57"/>
      <c r="X31" s="57"/>
      <c r="Y31" s="57"/>
      <c r="Z31" s="57"/>
      <c r="AA31" s="57"/>
      <c r="AB31" s="57"/>
      <c r="AC31" s="57"/>
      <c r="AD31" s="57"/>
      <c r="AE31" s="57"/>
      <c r="AF31" s="57"/>
    </row>
    <row r="32" spans="1:33" x14ac:dyDescent="0.25">
      <c r="A32" s="230" t="s">
        <v>333</v>
      </c>
      <c r="B32" s="182">
        <v>1863</v>
      </c>
      <c r="C32" s="182">
        <v>2128</v>
      </c>
      <c r="D32" s="182">
        <v>1269</v>
      </c>
      <c r="E32" s="182">
        <v>778</v>
      </c>
      <c r="F32" s="178"/>
      <c r="G32" s="178"/>
      <c r="H32" s="178"/>
      <c r="I32" s="178"/>
      <c r="J32" s="178"/>
      <c r="K32" s="178"/>
      <c r="L32" s="178"/>
      <c r="M32" s="57"/>
      <c r="N32" s="57"/>
      <c r="O32" s="57"/>
      <c r="P32" s="57"/>
      <c r="Q32" s="57"/>
      <c r="R32" s="57"/>
      <c r="S32" s="57"/>
      <c r="T32" s="57"/>
      <c r="U32" s="57"/>
      <c r="V32" s="57"/>
      <c r="W32" s="57"/>
      <c r="X32" s="57"/>
      <c r="Y32" s="57"/>
      <c r="Z32" s="57"/>
      <c r="AA32" s="57"/>
      <c r="AB32" s="57"/>
      <c r="AC32" s="57"/>
      <c r="AD32" s="57"/>
      <c r="AE32" s="57"/>
      <c r="AF32" s="57"/>
    </row>
    <row r="33" spans="1:33" x14ac:dyDescent="0.25">
      <c r="A33" s="230" t="s">
        <v>334</v>
      </c>
      <c r="B33" s="182">
        <v>151</v>
      </c>
      <c r="C33" s="182">
        <v>112</v>
      </c>
      <c r="D33" s="182">
        <v>67</v>
      </c>
      <c r="E33" s="182">
        <v>61</v>
      </c>
      <c r="F33" s="178"/>
      <c r="G33" s="178"/>
      <c r="H33" s="178"/>
      <c r="I33" s="178"/>
      <c r="J33" s="178"/>
      <c r="K33" s="178"/>
      <c r="L33" s="178"/>
      <c r="M33" s="57"/>
      <c r="N33" s="57"/>
      <c r="O33" s="57"/>
      <c r="P33" s="57"/>
      <c r="Q33" s="57"/>
      <c r="R33" s="57"/>
      <c r="S33" s="57"/>
      <c r="T33" s="57"/>
      <c r="U33" s="57"/>
      <c r="V33" s="57"/>
      <c r="W33" s="57"/>
      <c r="X33" s="57"/>
      <c r="Y33" s="57"/>
      <c r="Z33" s="57"/>
      <c r="AA33" s="57"/>
      <c r="AB33" s="57"/>
      <c r="AC33" s="57"/>
      <c r="AD33" s="57"/>
      <c r="AE33" s="57"/>
      <c r="AF33" s="57"/>
    </row>
    <row r="34" spans="1:33" x14ac:dyDescent="0.25">
      <c r="A34" s="230" t="s">
        <v>335</v>
      </c>
      <c r="B34" s="182">
        <v>11</v>
      </c>
      <c r="C34" s="182">
        <v>4</v>
      </c>
      <c r="D34" s="182">
        <v>6</v>
      </c>
      <c r="E34" s="182">
        <v>5</v>
      </c>
      <c r="F34" s="178"/>
      <c r="G34" s="178"/>
      <c r="H34" s="178"/>
      <c r="I34" s="178"/>
      <c r="J34" s="178"/>
      <c r="K34" s="178"/>
      <c r="L34" s="178"/>
      <c r="M34" s="57"/>
      <c r="N34" s="57"/>
      <c r="O34" s="57"/>
      <c r="P34" s="57"/>
      <c r="Q34" s="57"/>
      <c r="R34" s="57"/>
      <c r="S34" s="57"/>
      <c r="T34" s="57"/>
      <c r="U34" s="57"/>
      <c r="V34" s="57"/>
      <c r="W34" s="57"/>
      <c r="X34" s="57"/>
      <c r="Y34" s="57"/>
      <c r="Z34" s="57"/>
      <c r="AA34" s="57"/>
      <c r="AB34" s="57"/>
      <c r="AC34" s="57"/>
      <c r="AD34" s="57"/>
      <c r="AE34" s="57"/>
      <c r="AF34" s="57"/>
    </row>
    <row r="35" spans="1:33" x14ac:dyDescent="0.25">
      <c r="A35" s="230" t="s">
        <v>336</v>
      </c>
      <c r="B35" s="182"/>
      <c r="C35" s="182">
        <v>9</v>
      </c>
      <c r="D35" s="182">
        <v>9</v>
      </c>
      <c r="E35" s="182">
        <v>2</v>
      </c>
      <c r="F35" s="178"/>
      <c r="G35" s="178"/>
      <c r="H35" s="178"/>
      <c r="I35" s="178"/>
      <c r="J35" s="178"/>
      <c r="K35" s="178"/>
      <c r="L35" s="178"/>
      <c r="M35" s="57"/>
      <c r="N35" s="57"/>
      <c r="O35" s="57"/>
      <c r="P35" s="57"/>
      <c r="Q35" s="57"/>
      <c r="R35" s="57"/>
      <c r="S35" s="57"/>
      <c r="T35" s="57"/>
      <c r="U35" s="57"/>
      <c r="V35" s="57"/>
      <c r="W35" s="57"/>
      <c r="X35" s="57"/>
      <c r="Y35" s="57"/>
      <c r="Z35" s="57"/>
      <c r="AA35" s="57"/>
      <c r="AB35" s="57"/>
      <c r="AC35" s="57"/>
      <c r="AD35" s="57"/>
      <c r="AE35" s="57"/>
      <c r="AF35" s="57"/>
    </row>
    <row r="36" spans="1:33" x14ac:dyDescent="0.25">
      <c r="A36" s="230" t="s">
        <v>337</v>
      </c>
      <c r="B36" s="182">
        <v>210</v>
      </c>
      <c r="C36" s="182">
        <v>179</v>
      </c>
      <c r="D36" s="182">
        <v>77</v>
      </c>
      <c r="E36" s="182">
        <v>71</v>
      </c>
      <c r="F36" s="178"/>
      <c r="G36" s="178"/>
      <c r="H36" s="178"/>
      <c r="I36" s="178"/>
      <c r="J36" s="178"/>
      <c r="K36" s="178"/>
      <c r="L36" s="178"/>
      <c r="M36" s="57"/>
      <c r="N36" s="57"/>
      <c r="O36" s="57"/>
      <c r="P36" s="57"/>
      <c r="Q36" s="57"/>
      <c r="R36" s="57"/>
      <c r="S36" s="57"/>
      <c r="T36" s="57"/>
      <c r="U36" s="57"/>
      <c r="V36" s="57"/>
      <c r="W36" s="57"/>
      <c r="X36" s="57"/>
      <c r="Y36" s="57"/>
      <c r="Z36" s="57"/>
      <c r="AA36" s="57"/>
      <c r="AB36" s="57"/>
      <c r="AC36" s="57"/>
      <c r="AD36" s="57"/>
      <c r="AE36" s="57"/>
      <c r="AF36" s="57"/>
    </row>
    <row r="37" spans="1:33" x14ac:dyDescent="0.25">
      <c r="A37" s="230" t="s">
        <v>338</v>
      </c>
      <c r="B37" s="182">
        <v>1</v>
      </c>
      <c r="C37" s="182">
        <v>281</v>
      </c>
      <c r="D37" s="182">
        <v>12</v>
      </c>
      <c r="E37" s="182">
        <v>1</v>
      </c>
      <c r="F37" s="178"/>
      <c r="G37" s="178"/>
      <c r="H37" s="178"/>
      <c r="I37" s="178"/>
      <c r="J37" s="178"/>
      <c r="K37" s="178"/>
      <c r="L37" s="178"/>
      <c r="M37" s="57"/>
      <c r="N37" s="57"/>
      <c r="O37" s="57"/>
      <c r="P37" s="57"/>
      <c r="Q37" s="57"/>
      <c r="R37" s="57"/>
      <c r="S37" s="57"/>
      <c r="T37" s="57"/>
      <c r="U37" s="57"/>
      <c r="V37" s="57"/>
      <c r="W37" s="57"/>
      <c r="X37" s="57"/>
      <c r="Y37" s="57"/>
      <c r="Z37" s="57"/>
      <c r="AA37" s="57"/>
      <c r="AB37" s="57"/>
      <c r="AC37" s="57"/>
      <c r="AD37" s="57"/>
      <c r="AE37" s="57"/>
      <c r="AF37" s="57"/>
    </row>
    <row r="38" spans="1:33" x14ac:dyDescent="0.25">
      <c r="A38" s="31" t="s">
        <v>339</v>
      </c>
      <c r="B38" s="101">
        <v>6479</v>
      </c>
      <c r="C38" s="101">
        <v>6978</v>
      </c>
      <c r="D38" s="101">
        <v>4653</v>
      </c>
      <c r="E38" s="101">
        <v>3804</v>
      </c>
      <c r="F38" s="178"/>
      <c r="G38" s="178"/>
      <c r="H38" s="178"/>
      <c r="I38" s="178"/>
      <c r="J38" s="178"/>
      <c r="K38" s="178"/>
      <c r="L38" s="178"/>
      <c r="M38" s="57"/>
      <c r="N38" s="57"/>
      <c r="O38" s="57"/>
      <c r="P38" s="57"/>
      <c r="Q38" s="57"/>
      <c r="R38" s="57"/>
      <c r="S38" s="57"/>
      <c r="T38" s="57"/>
      <c r="U38" s="57"/>
      <c r="V38" s="57"/>
      <c r="W38" s="57"/>
      <c r="X38" s="57"/>
      <c r="Y38" s="57"/>
      <c r="Z38" s="57"/>
      <c r="AA38" s="57"/>
      <c r="AB38" s="57"/>
      <c r="AC38" s="57"/>
      <c r="AD38" s="57"/>
      <c r="AE38" s="57"/>
      <c r="AF38" s="57"/>
    </row>
    <row r="39" spans="1:33" x14ac:dyDescent="0.25">
      <c r="A39" s="57"/>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row>
    <row r="40" spans="1:33" ht="127.5" customHeight="1" x14ac:dyDescent="0.25">
      <c r="A40" s="208" t="s">
        <v>890</v>
      </c>
      <c r="B40" s="208"/>
      <c r="C40" s="208"/>
      <c r="D40" s="208"/>
      <c r="E40" s="208"/>
      <c r="F40" s="208"/>
      <c r="G40" s="208"/>
      <c r="H40" s="208"/>
      <c r="I40" s="208"/>
      <c r="J40" s="208"/>
      <c r="K40" s="208"/>
      <c r="L40" s="208"/>
      <c r="M40" s="208"/>
      <c r="N40" s="208"/>
      <c r="O40" s="57"/>
      <c r="P40" s="57"/>
      <c r="Q40" s="57"/>
      <c r="R40" s="57"/>
      <c r="S40" s="57"/>
      <c r="T40" s="57"/>
      <c r="U40" s="57"/>
      <c r="V40" s="57"/>
      <c r="W40" s="57"/>
      <c r="X40" s="57"/>
      <c r="Y40" s="57"/>
      <c r="Z40" s="57"/>
      <c r="AA40" s="57"/>
      <c r="AB40" s="57"/>
      <c r="AC40" s="57"/>
      <c r="AD40" s="57"/>
      <c r="AE40" s="57"/>
      <c r="AF40" s="57"/>
      <c r="AG40" s="57"/>
    </row>
    <row r="41" spans="1:33" ht="45" x14ac:dyDescent="0.25">
      <c r="A41" s="169" t="s">
        <v>808</v>
      </c>
      <c r="B41" s="169" t="s">
        <v>445</v>
      </c>
      <c r="C41" s="169" t="s">
        <v>809</v>
      </c>
      <c r="D41" s="169" t="s">
        <v>810</v>
      </c>
      <c r="E41" s="169" t="s">
        <v>811</v>
      </c>
      <c r="F41" s="169" t="s">
        <v>812</v>
      </c>
      <c r="G41" s="169" t="s">
        <v>834</v>
      </c>
      <c r="H41" s="169" t="s">
        <v>835</v>
      </c>
      <c r="I41" s="169" t="s">
        <v>815</v>
      </c>
      <c r="J41" s="169" t="s">
        <v>834</v>
      </c>
      <c r="K41" s="169" t="s">
        <v>836</v>
      </c>
      <c r="L41" s="169" t="s">
        <v>817</v>
      </c>
      <c r="M41" s="169" t="s">
        <v>818</v>
      </c>
      <c r="N41" s="57"/>
      <c r="O41" s="57"/>
      <c r="P41" s="57"/>
      <c r="Q41" s="57"/>
      <c r="R41" s="57"/>
      <c r="S41" s="57"/>
      <c r="T41" s="57"/>
      <c r="U41" s="57"/>
      <c r="V41" s="57"/>
      <c r="W41" s="57"/>
      <c r="X41" s="57"/>
      <c r="Y41" s="57"/>
      <c r="Z41" s="57"/>
      <c r="AA41" s="57"/>
      <c r="AB41" s="57"/>
      <c r="AC41" s="57"/>
      <c r="AD41" s="57"/>
      <c r="AE41" s="57"/>
      <c r="AF41" s="57"/>
    </row>
    <row r="42" spans="1:33" x14ac:dyDescent="0.25">
      <c r="A42" s="92" t="s">
        <v>819</v>
      </c>
      <c r="B42" s="152" t="s">
        <v>17</v>
      </c>
      <c r="C42" s="92">
        <v>42.5</v>
      </c>
      <c r="D42" s="92">
        <v>82</v>
      </c>
      <c r="E42" s="170">
        <v>0.51829268299999998</v>
      </c>
      <c r="F42" s="170">
        <v>0.86</v>
      </c>
      <c r="G42" s="92">
        <v>3</v>
      </c>
      <c r="H42" s="92">
        <v>120</v>
      </c>
      <c r="I42" s="92" t="s">
        <v>790</v>
      </c>
      <c r="J42" s="92">
        <v>4</v>
      </c>
      <c r="K42" s="92">
        <v>20</v>
      </c>
      <c r="L42" s="171">
        <v>50</v>
      </c>
      <c r="M42" s="170">
        <v>0.82</v>
      </c>
      <c r="N42" s="57"/>
      <c r="O42" s="57"/>
      <c r="P42" s="57"/>
      <c r="Q42" s="57"/>
      <c r="R42" s="57"/>
      <c r="S42" s="57"/>
      <c r="T42" s="57"/>
      <c r="U42" s="57"/>
      <c r="V42" s="57"/>
      <c r="W42" s="57"/>
      <c r="X42" s="57"/>
      <c r="Y42" s="57"/>
      <c r="Z42" s="57"/>
      <c r="AA42" s="57"/>
      <c r="AB42" s="57"/>
      <c r="AC42" s="57"/>
      <c r="AD42" s="57"/>
      <c r="AE42" s="57"/>
      <c r="AF42" s="57"/>
    </row>
    <row r="43" spans="1:33" x14ac:dyDescent="0.25">
      <c r="A43" s="92" t="s">
        <v>819</v>
      </c>
      <c r="B43" s="152" t="s">
        <v>428</v>
      </c>
      <c r="C43" s="92">
        <v>4.2</v>
      </c>
      <c r="D43" s="92">
        <v>6</v>
      </c>
      <c r="E43" s="170">
        <v>0.7</v>
      </c>
      <c r="F43" s="170">
        <v>1.1599999999999999</v>
      </c>
      <c r="G43" s="92">
        <v>1</v>
      </c>
      <c r="H43" s="92">
        <v>120</v>
      </c>
      <c r="I43" s="92" t="s">
        <v>837</v>
      </c>
      <c r="J43" s="92">
        <v>2</v>
      </c>
      <c r="K43" s="92">
        <v>87</v>
      </c>
      <c r="L43" s="171">
        <v>83.333333330000002</v>
      </c>
      <c r="M43" s="170">
        <v>1.37</v>
      </c>
      <c r="N43" s="57"/>
      <c r="O43" s="57"/>
      <c r="P43" s="57"/>
      <c r="Q43" s="57"/>
      <c r="R43" s="57"/>
      <c r="S43" s="57"/>
      <c r="T43" s="57"/>
      <c r="U43" s="57"/>
      <c r="V43" s="57"/>
      <c r="W43" s="57"/>
      <c r="X43" s="57"/>
      <c r="Y43" s="57"/>
      <c r="Z43" s="57"/>
      <c r="AA43" s="57"/>
      <c r="AB43" s="57"/>
      <c r="AC43" s="57"/>
      <c r="AD43" s="57"/>
      <c r="AE43" s="57"/>
      <c r="AF43" s="57"/>
    </row>
    <row r="44" spans="1:33" x14ac:dyDescent="0.25">
      <c r="A44" s="92" t="s">
        <v>819</v>
      </c>
      <c r="B44" s="152" t="s">
        <v>426</v>
      </c>
      <c r="C44" s="92">
        <v>4.8</v>
      </c>
      <c r="D44" s="92">
        <v>15</v>
      </c>
      <c r="E44" s="170">
        <v>0.32</v>
      </c>
      <c r="F44" s="170">
        <v>0.53</v>
      </c>
      <c r="G44" s="92">
        <v>4</v>
      </c>
      <c r="H44" s="92">
        <v>120</v>
      </c>
      <c r="I44" s="92" t="s">
        <v>837</v>
      </c>
      <c r="J44" s="92">
        <v>4</v>
      </c>
      <c r="K44" s="92">
        <v>87</v>
      </c>
      <c r="L44" s="171">
        <v>33.333333330000002</v>
      </c>
      <c r="M44" s="170">
        <v>0.55000000000000004</v>
      </c>
      <c r="N44" s="57"/>
      <c r="O44" s="57"/>
      <c r="P44" s="57"/>
      <c r="Q44" s="57"/>
      <c r="R44" s="57"/>
      <c r="S44" s="57"/>
      <c r="T44" s="57"/>
      <c r="U44" s="57"/>
      <c r="V44" s="57"/>
      <c r="W44" s="57"/>
      <c r="X44" s="57"/>
      <c r="Y44" s="57"/>
      <c r="Z44" s="57"/>
      <c r="AA44" s="57"/>
      <c r="AB44" s="57"/>
      <c r="AC44" s="57"/>
      <c r="AD44" s="57"/>
      <c r="AE44" s="57"/>
      <c r="AF44" s="57"/>
    </row>
    <row r="45" spans="1:33" x14ac:dyDescent="0.25">
      <c r="A45" s="92" t="s">
        <v>820</v>
      </c>
      <c r="B45" s="152" t="s">
        <v>427</v>
      </c>
      <c r="C45" s="92">
        <v>59.5</v>
      </c>
      <c r="D45" s="92">
        <v>84</v>
      </c>
      <c r="E45" s="170">
        <v>0.70833333300000001</v>
      </c>
      <c r="F45" s="170">
        <v>0.91</v>
      </c>
      <c r="G45" s="92">
        <v>4</v>
      </c>
      <c r="H45" s="92">
        <v>82</v>
      </c>
      <c r="I45" s="92" t="s">
        <v>790</v>
      </c>
      <c r="J45" s="92">
        <v>4</v>
      </c>
      <c r="K45" s="92">
        <v>13</v>
      </c>
      <c r="L45" s="171">
        <v>72.619047620000003</v>
      </c>
      <c r="M45" s="170">
        <v>0.92</v>
      </c>
      <c r="N45" s="57"/>
      <c r="O45" s="57"/>
      <c r="P45" s="57"/>
      <c r="Q45" s="57"/>
      <c r="R45" s="57"/>
      <c r="S45" s="57"/>
      <c r="T45" s="57"/>
      <c r="U45" s="57"/>
      <c r="V45" s="57"/>
      <c r="W45" s="57"/>
      <c r="X45" s="57"/>
      <c r="Y45" s="57"/>
      <c r="Z45" s="57"/>
      <c r="AA45" s="57"/>
      <c r="AB45" s="57"/>
      <c r="AC45" s="57"/>
      <c r="AD45" s="57"/>
      <c r="AE45" s="57"/>
      <c r="AF45" s="57"/>
    </row>
    <row r="46" spans="1:33" x14ac:dyDescent="0.25">
      <c r="A46" s="92" t="s">
        <v>820</v>
      </c>
      <c r="B46" s="152" t="s">
        <v>426</v>
      </c>
      <c r="C46" s="92">
        <v>2</v>
      </c>
      <c r="D46" s="92">
        <v>6</v>
      </c>
      <c r="E46" s="170">
        <v>0.33333333300000001</v>
      </c>
      <c r="F46" s="170">
        <v>0.43</v>
      </c>
      <c r="G46" s="92">
        <v>4</v>
      </c>
      <c r="H46" s="92">
        <v>82</v>
      </c>
      <c r="I46" s="92" t="s">
        <v>837</v>
      </c>
      <c r="J46" s="92">
        <v>4</v>
      </c>
      <c r="K46" s="92">
        <v>65</v>
      </c>
      <c r="L46" s="171">
        <v>16.666666670000001</v>
      </c>
      <c r="M46" s="170">
        <v>0.21</v>
      </c>
      <c r="N46" s="57"/>
      <c r="O46" s="57"/>
      <c r="P46" s="57"/>
      <c r="Q46" s="57"/>
      <c r="R46" s="57"/>
      <c r="S46" s="57"/>
      <c r="T46" s="57"/>
      <c r="U46" s="57"/>
      <c r="V46" s="57"/>
      <c r="W46" s="57"/>
      <c r="X46" s="57"/>
      <c r="Y46" s="57"/>
      <c r="Z46" s="57"/>
      <c r="AA46" s="57"/>
      <c r="AB46" s="57"/>
      <c r="AC46" s="57"/>
      <c r="AD46" s="57"/>
      <c r="AE46" s="57"/>
      <c r="AF46" s="57"/>
    </row>
    <row r="47" spans="1:33" x14ac:dyDescent="0.25">
      <c r="A47" s="92" t="s">
        <v>821</v>
      </c>
      <c r="B47" s="152" t="s">
        <v>434</v>
      </c>
      <c r="C47" s="92">
        <v>70.599999999999994</v>
      </c>
      <c r="D47" s="92">
        <v>104</v>
      </c>
      <c r="E47" s="170">
        <v>0.67884615400000003</v>
      </c>
      <c r="F47" s="170">
        <v>0.91</v>
      </c>
      <c r="G47" s="92">
        <v>3</v>
      </c>
      <c r="H47" s="92">
        <v>114</v>
      </c>
      <c r="I47" s="92" t="s">
        <v>790</v>
      </c>
      <c r="J47" s="92">
        <v>3</v>
      </c>
      <c r="K47" s="92">
        <v>30</v>
      </c>
      <c r="L47" s="171">
        <v>72.11538462</v>
      </c>
      <c r="M47" s="170">
        <v>0.91</v>
      </c>
      <c r="N47" s="57"/>
      <c r="O47" s="57"/>
      <c r="P47" s="57"/>
      <c r="Q47" s="57"/>
      <c r="R47" s="57"/>
      <c r="S47" s="57"/>
      <c r="T47" s="57"/>
      <c r="U47" s="57"/>
      <c r="V47" s="57"/>
      <c r="W47" s="57"/>
      <c r="X47" s="57"/>
      <c r="Y47" s="57"/>
      <c r="Z47" s="57"/>
      <c r="AA47" s="57"/>
      <c r="AB47" s="57"/>
      <c r="AC47" s="57"/>
      <c r="AD47" s="57"/>
      <c r="AE47" s="57"/>
      <c r="AF47" s="57"/>
    </row>
    <row r="48" spans="1:33" x14ac:dyDescent="0.25">
      <c r="A48" s="92" t="s">
        <v>821</v>
      </c>
      <c r="B48" s="152" t="s">
        <v>426</v>
      </c>
      <c r="C48" s="92">
        <v>5.8</v>
      </c>
      <c r="D48" s="92">
        <v>7</v>
      </c>
      <c r="E48" s="170">
        <v>0.82857142900000003</v>
      </c>
      <c r="F48" s="170">
        <v>1.1000000000000001</v>
      </c>
      <c r="G48" s="92">
        <v>1</v>
      </c>
      <c r="H48" s="92">
        <v>114</v>
      </c>
      <c r="I48" s="92" t="s">
        <v>837</v>
      </c>
      <c r="J48" s="92">
        <v>1</v>
      </c>
      <c r="K48" s="92">
        <v>75</v>
      </c>
      <c r="L48" s="171">
        <v>85.714285709999999</v>
      </c>
      <c r="M48" s="170">
        <v>1.08</v>
      </c>
      <c r="N48" s="57"/>
      <c r="O48" s="57"/>
      <c r="P48" s="57"/>
      <c r="Q48" s="57"/>
      <c r="R48" s="57"/>
      <c r="S48" s="57"/>
      <c r="T48" s="57"/>
      <c r="U48" s="57"/>
      <c r="V48" s="57"/>
      <c r="W48" s="57"/>
      <c r="X48" s="57"/>
      <c r="Y48" s="57"/>
      <c r="Z48" s="57"/>
      <c r="AA48" s="57"/>
      <c r="AB48" s="57"/>
      <c r="AC48" s="57"/>
      <c r="AD48" s="57"/>
      <c r="AE48" s="57"/>
      <c r="AF48" s="57"/>
    </row>
    <row r="49" spans="1:32" x14ac:dyDescent="0.25">
      <c r="A49" s="92" t="s">
        <v>821</v>
      </c>
      <c r="B49" s="152" t="s">
        <v>428</v>
      </c>
      <c r="C49" s="92">
        <v>4.8</v>
      </c>
      <c r="D49" s="92">
        <v>6</v>
      </c>
      <c r="E49" s="170">
        <v>0.8</v>
      </c>
      <c r="F49" s="170">
        <v>1.07</v>
      </c>
      <c r="G49" s="92">
        <v>2</v>
      </c>
      <c r="H49" s="92">
        <v>114</v>
      </c>
      <c r="I49" s="92" t="s">
        <v>837</v>
      </c>
      <c r="J49" s="92">
        <v>2</v>
      </c>
      <c r="K49" s="92">
        <v>75</v>
      </c>
      <c r="L49" s="171">
        <v>100</v>
      </c>
      <c r="M49" s="170">
        <v>1.27</v>
      </c>
      <c r="N49" s="57"/>
      <c r="O49" s="57"/>
      <c r="P49" s="57"/>
      <c r="Q49" s="57"/>
      <c r="R49" s="57"/>
      <c r="S49" s="57"/>
      <c r="T49" s="57"/>
      <c r="U49" s="57"/>
      <c r="V49" s="57"/>
      <c r="W49" s="57"/>
      <c r="X49" s="57"/>
      <c r="Y49" s="57"/>
      <c r="Z49" s="57"/>
      <c r="AA49" s="57"/>
      <c r="AB49" s="57"/>
      <c r="AC49" s="57"/>
      <c r="AD49" s="57"/>
      <c r="AE49" s="57"/>
      <c r="AF49" s="57"/>
    </row>
    <row r="50" spans="1:32" x14ac:dyDescent="0.25">
      <c r="A50" s="92" t="s">
        <v>821</v>
      </c>
      <c r="B50" s="152" t="s">
        <v>427</v>
      </c>
      <c r="C50" s="92">
        <v>21.5</v>
      </c>
      <c r="D50" s="92">
        <v>30</v>
      </c>
      <c r="E50" s="170">
        <v>0.71666666700000003</v>
      </c>
      <c r="F50" s="170">
        <v>0.96</v>
      </c>
      <c r="G50" s="92">
        <v>3</v>
      </c>
      <c r="H50" s="92">
        <v>114</v>
      </c>
      <c r="I50" s="92" t="s">
        <v>837</v>
      </c>
      <c r="J50" s="92">
        <v>3</v>
      </c>
      <c r="K50" s="92">
        <v>75</v>
      </c>
      <c r="L50" s="171">
        <v>76.666666669999998</v>
      </c>
      <c r="M50" s="170">
        <v>0.97</v>
      </c>
      <c r="N50" s="57"/>
      <c r="O50" s="57"/>
      <c r="P50" s="57"/>
      <c r="Q50" s="57"/>
      <c r="R50" s="57"/>
      <c r="S50" s="57"/>
      <c r="T50" s="57"/>
      <c r="U50" s="57"/>
      <c r="V50" s="57"/>
      <c r="W50" s="57"/>
      <c r="X50" s="57"/>
      <c r="Y50" s="57"/>
      <c r="Z50" s="57"/>
      <c r="AA50" s="57"/>
      <c r="AB50" s="57"/>
      <c r="AC50" s="57"/>
      <c r="AD50" s="57"/>
      <c r="AE50" s="57"/>
      <c r="AF50" s="57"/>
    </row>
    <row r="51" spans="1:32" x14ac:dyDescent="0.25">
      <c r="A51" s="92" t="s">
        <v>822</v>
      </c>
      <c r="B51" s="152" t="s">
        <v>433</v>
      </c>
      <c r="C51" s="92">
        <v>35.4</v>
      </c>
      <c r="D51" s="92">
        <v>55</v>
      </c>
      <c r="E51" s="170">
        <v>0.64363636400000002</v>
      </c>
      <c r="F51" s="170">
        <v>1.02</v>
      </c>
      <c r="G51" s="92">
        <v>2</v>
      </c>
      <c r="H51" s="92">
        <v>51</v>
      </c>
      <c r="I51" s="92" t="s">
        <v>790</v>
      </c>
      <c r="J51" s="92">
        <v>2</v>
      </c>
      <c r="K51" s="92">
        <v>16</v>
      </c>
      <c r="L51" s="171">
        <v>60</v>
      </c>
      <c r="M51" s="170">
        <v>0.95</v>
      </c>
      <c r="N51" s="57"/>
      <c r="O51" s="57"/>
      <c r="P51" s="57"/>
      <c r="Q51" s="57"/>
      <c r="R51" s="57"/>
      <c r="S51" s="57"/>
      <c r="T51" s="57"/>
      <c r="U51" s="57"/>
      <c r="V51" s="57"/>
      <c r="W51" s="57"/>
      <c r="X51" s="57"/>
      <c r="Y51" s="57"/>
      <c r="Z51" s="57"/>
      <c r="AA51" s="57"/>
      <c r="AB51" s="57"/>
      <c r="AC51" s="57"/>
      <c r="AD51" s="57"/>
      <c r="AE51" s="57"/>
      <c r="AF51" s="57"/>
    </row>
    <row r="52" spans="1:32" x14ac:dyDescent="0.25">
      <c r="A52" s="92" t="s">
        <v>823</v>
      </c>
      <c r="B52" s="152" t="s">
        <v>434</v>
      </c>
      <c r="C52" s="92">
        <v>73.5</v>
      </c>
      <c r="D52" s="92">
        <v>136</v>
      </c>
      <c r="E52" s="170">
        <v>0.54044117599999997</v>
      </c>
      <c r="F52" s="170">
        <v>0.83</v>
      </c>
      <c r="G52" s="92">
        <v>4</v>
      </c>
      <c r="H52" s="92">
        <v>211</v>
      </c>
      <c r="I52" s="92" t="s">
        <v>790</v>
      </c>
      <c r="J52" s="92">
        <v>4</v>
      </c>
      <c r="K52" s="92">
        <v>35</v>
      </c>
      <c r="L52" s="171">
        <v>52.205882350000003</v>
      </c>
      <c r="M52" s="170">
        <v>0.79</v>
      </c>
      <c r="N52" s="57"/>
      <c r="O52" s="57"/>
      <c r="P52" s="57"/>
      <c r="Q52" s="57"/>
      <c r="R52" s="57"/>
      <c r="S52" s="57"/>
      <c r="T52" s="57"/>
      <c r="U52" s="57"/>
      <c r="V52" s="57"/>
      <c r="W52" s="57"/>
      <c r="X52" s="57"/>
      <c r="Y52" s="57"/>
      <c r="Z52" s="57"/>
      <c r="AA52" s="57"/>
      <c r="AB52" s="57"/>
      <c r="AC52" s="57"/>
      <c r="AD52" s="57"/>
      <c r="AE52" s="57"/>
      <c r="AF52" s="57"/>
    </row>
    <row r="53" spans="1:32" x14ac:dyDescent="0.25">
      <c r="A53" s="92" t="s">
        <v>823</v>
      </c>
      <c r="B53" s="152" t="s">
        <v>433</v>
      </c>
      <c r="C53" s="92">
        <v>19.2</v>
      </c>
      <c r="D53" s="92">
        <v>31</v>
      </c>
      <c r="E53" s="170">
        <v>0.61935483899999999</v>
      </c>
      <c r="F53" s="170">
        <v>0.95</v>
      </c>
      <c r="G53" s="92">
        <v>3</v>
      </c>
      <c r="H53" s="92">
        <v>211</v>
      </c>
      <c r="I53" s="92" t="s">
        <v>837</v>
      </c>
      <c r="J53" s="92">
        <v>3</v>
      </c>
      <c r="K53" s="92">
        <v>175</v>
      </c>
      <c r="L53" s="171">
        <v>64.516129030000002</v>
      </c>
      <c r="M53" s="170">
        <v>0.97</v>
      </c>
      <c r="N53" s="57"/>
      <c r="O53" s="57"/>
      <c r="P53" s="57"/>
      <c r="Q53" s="57"/>
      <c r="R53" s="57"/>
      <c r="S53" s="57"/>
      <c r="T53" s="57"/>
      <c r="U53" s="57"/>
      <c r="V53" s="57"/>
      <c r="W53" s="57"/>
      <c r="X53" s="57"/>
      <c r="Y53" s="57"/>
      <c r="Z53" s="57"/>
      <c r="AA53" s="57"/>
      <c r="AB53" s="57"/>
      <c r="AC53" s="57"/>
      <c r="AD53" s="57"/>
      <c r="AE53" s="57"/>
      <c r="AF53" s="57"/>
    </row>
    <row r="54" spans="1:32" x14ac:dyDescent="0.25">
      <c r="A54" s="92" t="s">
        <v>823</v>
      </c>
      <c r="B54" s="152" t="s">
        <v>422</v>
      </c>
      <c r="C54" s="92">
        <v>30.8</v>
      </c>
      <c r="D54" s="92">
        <v>61</v>
      </c>
      <c r="E54" s="170">
        <v>0.50491803300000004</v>
      </c>
      <c r="F54" s="170">
        <v>0.78</v>
      </c>
      <c r="G54" s="92">
        <v>4</v>
      </c>
      <c r="H54" s="92">
        <v>211</v>
      </c>
      <c r="I54" s="92" t="s">
        <v>837</v>
      </c>
      <c r="J54" s="92">
        <v>4</v>
      </c>
      <c r="K54" s="92">
        <v>175</v>
      </c>
      <c r="L54" s="171">
        <v>47.540983609999998</v>
      </c>
      <c r="M54" s="170">
        <v>0.72</v>
      </c>
      <c r="N54" s="57"/>
      <c r="O54" s="57"/>
      <c r="P54" s="57"/>
      <c r="Q54" s="57"/>
      <c r="R54" s="57"/>
      <c r="S54" s="57"/>
      <c r="T54" s="57"/>
      <c r="U54" s="57"/>
      <c r="V54" s="57"/>
      <c r="W54" s="57"/>
      <c r="X54" s="57"/>
      <c r="Y54" s="57"/>
      <c r="Z54" s="57"/>
      <c r="AA54" s="57"/>
      <c r="AB54" s="57"/>
      <c r="AC54" s="57"/>
      <c r="AD54" s="57"/>
      <c r="AE54" s="57"/>
      <c r="AF54" s="57"/>
    </row>
    <row r="55" spans="1:32" x14ac:dyDescent="0.25">
      <c r="A55" s="92" t="s">
        <v>823</v>
      </c>
      <c r="B55" s="152" t="s">
        <v>18</v>
      </c>
      <c r="C55" s="92">
        <v>6.7</v>
      </c>
      <c r="D55" s="92">
        <v>14</v>
      </c>
      <c r="E55" s="170">
        <v>0.47857142899999999</v>
      </c>
      <c r="F55" s="170">
        <v>0.74</v>
      </c>
      <c r="G55" s="92">
        <v>4</v>
      </c>
      <c r="H55" s="92">
        <v>211</v>
      </c>
      <c r="I55" s="92" t="s">
        <v>837</v>
      </c>
      <c r="J55" s="92">
        <v>4</v>
      </c>
      <c r="K55" s="92">
        <v>175</v>
      </c>
      <c r="L55" s="171">
        <v>42.857142860000003</v>
      </c>
      <c r="M55" s="170">
        <v>0.65</v>
      </c>
      <c r="N55" s="57"/>
      <c r="O55" s="57"/>
      <c r="P55" s="57"/>
      <c r="Q55" s="57"/>
      <c r="R55" s="57"/>
      <c r="S55" s="57"/>
      <c r="T55" s="57"/>
      <c r="U55" s="57"/>
      <c r="V55" s="57"/>
      <c r="W55" s="57"/>
      <c r="X55" s="57"/>
      <c r="Y55" s="57"/>
      <c r="Z55" s="57"/>
      <c r="AA55" s="57"/>
      <c r="AB55" s="57"/>
      <c r="AC55" s="57"/>
      <c r="AD55" s="57"/>
      <c r="AE55" s="57"/>
      <c r="AF55" s="57"/>
    </row>
    <row r="56" spans="1:32" x14ac:dyDescent="0.25">
      <c r="A56" s="92" t="s">
        <v>823</v>
      </c>
      <c r="B56" s="152" t="s">
        <v>439</v>
      </c>
      <c r="C56" s="92">
        <v>10.5</v>
      </c>
      <c r="D56" s="92">
        <v>22</v>
      </c>
      <c r="E56" s="170">
        <v>0.47727272700000001</v>
      </c>
      <c r="F56" s="170">
        <v>0.73</v>
      </c>
      <c r="G56" s="92">
        <v>4</v>
      </c>
      <c r="H56" s="92">
        <v>211</v>
      </c>
      <c r="I56" s="92" t="s">
        <v>837</v>
      </c>
      <c r="J56" s="92">
        <v>4</v>
      </c>
      <c r="K56" s="92">
        <v>175</v>
      </c>
      <c r="L56" s="171">
        <v>50</v>
      </c>
      <c r="M56" s="170">
        <v>0.76</v>
      </c>
      <c r="N56" s="57"/>
      <c r="O56" s="57"/>
      <c r="P56" s="57"/>
      <c r="Q56" s="57"/>
      <c r="R56" s="57"/>
      <c r="S56" s="57"/>
      <c r="T56" s="57"/>
      <c r="U56" s="57"/>
      <c r="V56" s="57"/>
      <c r="W56" s="57"/>
      <c r="X56" s="57"/>
      <c r="Y56" s="57"/>
      <c r="Z56" s="57"/>
      <c r="AA56" s="57"/>
      <c r="AB56" s="57"/>
      <c r="AC56" s="57"/>
      <c r="AD56" s="57"/>
      <c r="AE56" s="57"/>
      <c r="AF56" s="57"/>
    </row>
    <row r="57" spans="1:32" x14ac:dyDescent="0.25">
      <c r="A57" s="92" t="s">
        <v>823</v>
      </c>
      <c r="B57" s="152" t="s">
        <v>435</v>
      </c>
      <c r="C57" s="92">
        <v>10.8</v>
      </c>
      <c r="D57" s="92">
        <v>28</v>
      </c>
      <c r="E57" s="170">
        <v>0.38571428600000002</v>
      </c>
      <c r="F57" s="170">
        <v>0.59</v>
      </c>
      <c r="G57" s="92">
        <v>4</v>
      </c>
      <c r="H57" s="92">
        <v>211</v>
      </c>
      <c r="I57" s="92" t="s">
        <v>837</v>
      </c>
      <c r="J57" s="92">
        <v>4</v>
      </c>
      <c r="K57" s="92">
        <v>175</v>
      </c>
      <c r="L57" s="171">
        <v>35.714285709999999</v>
      </c>
      <c r="M57" s="170">
        <v>0.54</v>
      </c>
      <c r="N57" s="57"/>
      <c r="O57" s="57"/>
      <c r="P57" s="57"/>
      <c r="Q57" s="57"/>
      <c r="R57" s="57"/>
      <c r="S57" s="57"/>
      <c r="T57" s="57"/>
      <c r="U57" s="57"/>
      <c r="V57" s="57"/>
      <c r="W57" s="57"/>
      <c r="X57" s="57"/>
      <c r="Y57" s="57"/>
      <c r="Z57" s="57"/>
      <c r="AA57" s="57"/>
      <c r="AB57" s="57"/>
      <c r="AC57" s="57"/>
      <c r="AD57" s="57"/>
      <c r="AE57" s="57"/>
      <c r="AF57" s="57"/>
    </row>
    <row r="58" spans="1:32" x14ac:dyDescent="0.25">
      <c r="A58" s="92" t="s">
        <v>824</v>
      </c>
      <c r="B58" s="152" t="s">
        <v>423</v>
      </c>
      <c r="C58" s="92">
        <v>64.900000000000006</v>
      </c>
      <c r="D58" s="92">
        <v>113</v>
      </c>
      <c r="E58" s="170">
        <v>0.57433628299999995</v>
      </c>
      <c r="F58" s="170">
        <v>0.95</v>
      </c>
      <c r="G58" s="92">
        <v>3</v>
      </c>
      <c r="H58" s="92">
        <v>191</v>
      </c>
      <c r="I58" s="92" t="s">
        <v>837</v>
      </c>
      <c r="J58" s="92">
        <v>3</v>
      </c>
      <c r="K58" s="92">
        <v>190</v>
      </c>
      <c r="L58" s="171">
        <v>49.557522120000002</v>
      </c>
      <c r="M58" s="170">
        <v>0.82</v>
      </c>
      <c r="N58" s="57"/>
      <c r="O58" s="57"/>
      <c r="P58" s="57"/>
      <c r="Q58" s="57"/>
      <c r="R58" s="57"/>
      <c r="S58" s="57"/>
      <c r="T58" s="57"/>
      <c r="U58" s="57"/>
      <c r="V58" s="57"/>
      <c r="W58" s="57"/>
      <c r="X58" s="57"/>
      <c r="Y58" s="57"/>
      <c r="Z58" s="57"/>
      <c r="AA58" s="57"/>
      <c r="AB58" s="57"/>
      <c r="AC58" s="57"/>
      <c r="AD58" s="57"/>
      <c r="AE58" s="57"/>
      <c r="AF58" s="57"/>
    </row>
    <row r="59" spans="1:32" x14ac:dyDescent="0.25">
      <c r="A59" s="92" t="s">
        <v>824</v>
      </c>
      <c r="B59" s="152" t="s">
        <v>422</v>
      </c>
      <c r="C59" s="92">
        <v>31.5</v>
      </c>
      <c r="D59" s="92">
        <v>62</v>
      </c>
      <c r="E59" s="170">
        <v>0.50806451600000002</v>
      </c>
      <c r="F59" s="170">
        <v>0.84</v>
      </c>
      <c r="G59" s="92">
        <v>4</v>
      </c>
      <c r="H59" s="92">
        <v>191</v>
      </c>
      <c r="I59" s="92" t="s">
        <v>837</v>
      </c>
      <c r="J59" s="92">
        <v>4</v>
      </c>
      <c r="K59" s="92">
        <v>190</v>
      </c>
      <c r="L59" s="171">
        <v>51.612903230000001</v>
      </c>
      <c r="M59" s="170">
        <v>0.86</v>
      </c>
      <c r="N59" s="57"/>
      <c r="O59" s="57"/>
      <c r="P59" s="57"/>
      <c r="Q59" s="57"/>
      <c r="R59" s="57"/>
      <c r="S59" s="57"/>
      <c r="T59" s="57"/>
      <c r="U59" s="57"/>
      <c r="V59" s="57"/>
      <c r="W59" s="57"/>
      <c r="X59" s="57"/>
      <c r="Y59" s="57"/>
      <c r="Z59" s="57"/>
      <c r="AA59" s="57"/>
      <c r="AB59" s="57"/>
      <c r="AC59" s="57"/>
      <c r="AD59" s="57"/>
      <c r="AE59" s="57"/>
      <c r="AF59" s="57"/>
    </row>
    <row r="60" spans="1:32" x14ac:dyDescent="0.25">
      <c r="A60" s="92" t="s">
        <v>824</v>
      </c>
      <c r="B60" s="152" t="s">
        <v>435</v>
      </c>
      <c r="C60" s="92">
        <v>62.5</v>
      </c>
      <c r="D60" s="92">
        <v>128</v>
      </c>
      <c r="E60" s="170">
        <v>0.48828125</v>
      </c>
      <c r="F60" s="170">
        <v>0.8</v>
      </c>
      <c r="G60" s="92">
        <v>4</v>
      </c>
      <c r="H60" s="92">
        <v>191</v>
      </c>
      <c r="I60" s="92" t="s">
        <v>837</v>
      </c>
      <c r="J60" s="92">
        <v>4</v>
      </c>
      <c r="K60" s="92">
        <v>190</v>
      </c>
      <c r="L60" s="171">
        <v>49.21875</v>
      </c>
      <c r="M60" s="170">
        <v>0.82</v>
      </c>
      <c r="N60" s="57"/>
      <c r="O60" s="57"/>
      <c r="P60" s="57"/>
      <c r="Q60" s="57"/>
      <c r="R60" s="57"/>
      <c r="S60" s="57"/>
      <c r="T60" s="57"/>
      <c r="U60" s="57"/>
      <c r="V60" s="57"/>
      <c r="W60" s="57"/>
      <c r="X60" s="57"/>
      <c r="Y60" s="57"/>
      <c r="Z60" s="57"/>
      <c r="AA60" s="57"/>
      <c r="AB60" s="57"/>
      <c r="AC60" s="57"/>
      <c r="AD60" s="57"/>
      <c r="AE60" s="57"/>
      <c r="AF60" s="57"/>
    </row>
    <row r="61" spans="1:32" x14ac:dyDescent="0.25">
      <c r="A61" s="92" t="s">
        <v>824</v>
      </c>
      <c r="B61" s="152" t="s">
        <v>439</v>
      </c>
      <c r="C61" s="92">
        <v>29.3</v>
      </c>
      <c r="D61" s="92">
        <v>64</v>
      </c>
      <c r="E61" s="170">
        <v>0.45781250000000001</v>
      </c>
      <c r="F61" s="170">
        <v>0.75</v>
      </c>
      <c r="G61" s="92">
        <v>4</v>
      </c>
      <c r="H61" s="92">
        <v>191</v>
      </c>
      <c r="I61" s="92" t="s">
        <v>837</v>
      </c>
      <c r="J61" s="92">
        <v>4</v>
      </c>
      <c r="K61" s="92">
        <v>190</v>
      </c>
      <c r="L61" s="171">
        <v>43.75</v>
      </c>
      <c r="M61" s="170">
        <v>0.73</v>
      </c>
      <c r="N61" s="57"/>
      <c r="O61" s="57"/>
      <c r="P61" s="57"/>
      <c r="Q61" s="57"/>
      <c r="R61" s="57"/>
      <c r="S61" s="57"/>
      <c r="T61" s="57"/>
      <c r="U61" s="57"/>
      <c r="V61" s="57"/>
      <c r="W61" s="57"/>
      <c r="X61" s="57"/>
      <c r="Y61" s="57"/>
      <c r="Z61" s="57"/>
      <c r="AA61" s="57"/>
      <c r="AB61" s="57"/>
      <c r="AC61" s="57"/>
      <c r="AD61" s="57"/>
      <c r="AE61" s="57"/>
      <c r="AF61" s="57"/>
    </row>
    <row r="62" spans="1:32" x14ac:dyDescent="0.25">
      <c r="A62" s="92" t="s">
        <v>824</v>
      </c>
      <c r="B62" s="152" t="s">
        <v>425</v>
      </c>
      <c r="C62" s="92">
        <v>54.1</v>
      </c>
      <c r="D62" s="92">
        <v>132</v>
      </c>
      <c r="E62" s="170">
        <v>0.40984848499999998</v>
      </c>
      <c r="F62" s="170">
        <v>0.67</v>
      </c>
      <c r="G62" s="92">
        <v>4</v>
      </c>
      <c r="H62" s="92">
        <v>191</v>
      </c>
      <c r="I62" s="92" t="s">
        <v>837</v>
      </c>
      <c r="J62" s="92">
        <v>4</v>
      </c>
      <c r="K62" s="92">
        <v>190</v>
      </c>
      <c r="L62" s="171">
        <v>34.848484849999998</v>
      </c>
      <c r="M62" s="170">
        <v>0.57999999999999996</v>
      </c>
      <c r="N62" s="57"/>
      <c r="O62" s="57"/>
      <c r="P62" s="57"/>
      <c r="Q62" s="57"/>
      <c r="R62" s="57"/>
      <c r="S62" s="57"/>
      <c r="T62" s="57"/>
      <c r="U62" s="57"/>
      <c r="V62" s="57"/>
      <c r="W62" s="57"/>
      <c r="X62" s="57"/>
      <c r="Y62" s="57"/>
      <c r="Z62" s="57"/>
      <c r="AA62" s="57"/>
      <c r="AB62" s="57"/>
      <c r="AC62" s="57"/>
      <c r="AD62" s="57"/>
      <c r="AE62" s="57"/>
      <c r="AF62" s="57"/>
    </row>
    <row r="63" spans="1:32" x14ac:dyDescent="0.25">
      <c r="A63" s="92" t="s">
        <v>824</v>
      </c>
      <c r="B63" s="152" t="s">
        <v>441</v>
      </c>
      <c r="C63" s="92">
        <v>4.4000000000000004</v>
      </c>
      <c r="D63" s="92">
        <v>16</v>
      </c>
      <c r="E63" s="170">
        <v>0.27500000000000002</v>
      </c>
      <c r="F63" s="170">
        <v>0.45</v>
      </c>
      <c r="G63" s="92">
        <v>4</v>
      </c>
      <c r="H63" s="92">
        <v>191</v>
      </c>
      <c r="I63" s="92" t="s">
        <v>837</v>
      </c>
      <c r="J63" s="92">
        <v>4</v>
      </c>
      <c r="K63" s="92">
        <v>190</v>
      </c>
      <c r="L63" s="171">
        <v>25</v>
      </c>
      <c r="M63" s="170">
        <v>0.41</v>
      </c>
      <c r="N63" s="57"/>
      <c r="O63" s="57"/>
      <c r="P63" s="57"/>
      <c r="Q63" s="57"/>
      <c r="R63" s="57"/>
      <c r="S63" s="57"/>
      <c r="T63" s="57"/>
      <c r="U63" s="57"/>
      <c r="V63" s="57"/>
      <c r="W63" s="57"/>
      <c r="X63" s="57"/>
      <c r="Y63" s="57"/>
      <c r="Z63" s="57"/>
      <c r="AA63" s="57"/>
      <c r="AB63" s="57"/>
      <c r="AC63" s="57"/>
      <c r="AD63" s="57"/>
      <c r="AE63" s="57"/>
      <c r="AF63" s="57"/>
    </row>
    <row r="64" spans="1:32" x14ac:dyDescent="0.25">
      <c r="A64" s="92" t="s">
        <v>825</v>
      </c>
      <c r="B64" s="152" t="s">
        <v>18</v>
      </c>
      <c r="C64" s="92">
        <v>105.8</v>
      </c>
      <c r="D64" s="92">
        <v>195</v>
      </c>
      <c r="E64" s="170">
        <v>0.54256410300000002</v>
      </c>
      <c r="F64" s="170">
        <v>0.91</v>
      </c>
      <c r="G64" s="92">
        <v>3</v>
      </c>
      <c r="H64" s="92">
        <v>78</v>
      </c>
      <c r="I64" s="92" t="s">
        <v>795</v>
      </c>
      <c r="J64" s="92">
        <v>4</v>
      </c>
      <c r="K64" s="92">
        <v>10</v>
      </c>
      <c r="L64" s="171">
        <v>54.871794870000002</v>
      </c>
      <c r="M64" s="170">
        <v>0.91</v>
      </c>
      <c r="N64" s="57"/>
      <c r="O64" s="57"/>
      <c r="P64" s="57"/>
      <c r="Q64" s="57"/>
      <c r="R64" s="57"/>
      <c r="S64" s="57"/>
      <c r="T64" s="57"/>
      <c r="U64" s="57"/>
      <c r="V64" s="57"/>
      <c r="W64" s="57"/>
      <c r="X64" s="57"/>
      <c r="Y64" s="57"/>
      <c r="Z64" s="57"/>
      <c r="AA64" s="57"/>
      <c r="AB64" s="57"/>
      <c r="AC64" s="57"/>
      <c r="AD64" s="57"/>
      <c r="AE64" s="57"/>
      <c r="AF64" s="57"/>
    </row>
    <row r="65" spans="1:32" x14ac:dyDescent="0.25">
      <c r="A65" s="92" t="s">
        <v>828</v>
      </c>
      <c r="B65" s="152" t="s">
        <v>428</v>
      </c>
      <c r="C65" s="92">
        <v>77.5</v>
      </c>
      <c r="D65" s="92">
        <v>123</v>
      </c>
      <c r="E65" s="170">
        <v>0.63008130100000004</v>
      </c>
      <c r="F65" s="170">
        <v>0.98</v>
      </c>
      <c r="G65" s="92">
        <v>3</v>
      </c>
      <c r="H65" s="92">
        <v>140</v>
      </c>
      <c r="I65" s="92" t="s">
        <v>837</v>
      </c>
      <c r="J65" s="92">
        <v>3</v>
      </c>
      <c r="K65" s="92">
        <v>124</v>
      </c>
      <c r="L65" s="171">
        <v>63.414634149999998</v>
      </c>
      <c r="M65" s="170">
        <v>0.98</v>
      </c>
      <c r="N65" s="57"/>
      <c r="O65" s="57"/>
      <c r="P65" s="57"/>
      <c r="Q65" s="57"/>
      <c r="R65" s="57"/>
      <c r="S65" s="57"/>
      <c r="T65" s="57"/>
      <c r="U65" s="57"/>
      <c r="V65" s="57"/>
      <c r="W65" s="57"/>
      <c r="X65" s="57"/>
      <c r="Y65" s="57"/>
      <c r="Z65" s="57"/>
      <c r="AA65" s="57"/>
      <c r="AB65" s="57"/>
      <c r="AC65" s="57"/>
      <c r="AD65" s="57"/>
      <c r="AE65" s="57"/>
      <c r="AF65" s="57"/>
    </row>
    <row r="66" spans="1:32" x14ac:dyDescent="0.25">
      <c r="A66" s="92" t="s">
        <v>828</v>
      </c>
      <c r="B66" s="152" t="s">
        <v>429</v>
      </c>
      <c r="C66" s="92">
        <v>16.399999999999999</v>
      </c>
      <c r="D66" s="92">
        <v>27</v>
      </c>
      <c r="E66" s="170">
        <v>0.60740740699999995</v>
      </c>
      <c r="F66" s="170">
        <v>0.94</v>
      </c>
      <c r="G66" s="92">
        <v>3</v>
      </c>
      <c r="H66" s="92">
        <v>140</v>
      </c>
      <c r="I66" s="92" t="s">
        <v>837</v>
      </c>
      <c r="J66" s="92">
        <v>3</v>
      </c>
      <c r="K66" s="92">
        <v>124</v>
      </c>
      <c r="L66" s="171">
        <v>55.555555560000002</v>
      </c>
      <c r="M66" s="170">
        <v>0.86</v>
      </c>
      <c r="N66" s="57"/>
      <c r="O66" s="57"/>
      <c r="P66" s="57"/>
      <c r="Q66" s="57"/>
      <c r="R66" s="57"/>
      <c r="S66" s="57"/>
      <c r="T66" s="57"/>
      <c r="U66" s="57"/>
      <c r="V66" s="57"/>
      <c r="W66" s="57"/>
      <c r="X66" s="57"/>
      <c r="Y66" s="57"/>
      <c r="Z66" s="57"/>
      <c r="AA66" s="57"/>
      <c r="AB66" s="57"/>
      <c r="AC66" s="57"/>
      <c r="AD66" s="57"/>
      <c r="AE66" s="57"/>
      <c r="AF66" s="57"/>
    </row>
    <row r="67" spans="1:32" x14ac:dyDescent="0.25">
      <c r="A67" s="92" t="s">
        <v>828</v>
      </c>
      <c r="B67" s="152" t="s">
        <v>426</v>
      </c>
      <c r="C67" s="92">
        <v>76.599999999999994</v>
      </c>
      <c r="D67" s="92">
        <v>135</v>
      </c>
      <c r="E67" s="170">
        <v>0.56740740700000003</v>
      </c>
      <c r="F67" s="170">
        <v>0.88</v>
      </c>
      <c r="G67" s="92">
        <v>3</v>
      </c>
      <c r="H67" s="92">
        <v>140</v>
      </c>
      <c r="I67" s="92" t="s">
        <v>837</v>
      </c>
      <c r="J67" s="92">
        <v>3</v>
      </c>
      <c r="K67" s="92">
        <v>124</v>
      </c>
      <c r="L67" s="171">
        <v>50.370370370000003</v>
      </c>
      <c r="M67" s="170">
        <v>0.78</v>
      </c>
      <c r="N67" s="57"/>
      <c r="O67" s="57"/>
      <c r="P67" s="57"/>
      <c r="Q67" s="57"/>
      <c r="R67" s="57"/>
      <c r="S67" s="57"/>
      <c r="T67" s="57"/>
      <c r="U67" s="57"/>
      <c r="V67" s="57"/>
      <c r="W67" s="57"/>
      <c r="X67" s="57"/>
      <c r="Y67" s="57"/>
      <c r="Z67" s="57"/>
      <c r="AA67" s="57"/>
      <c r="AB67" s="57"/>
      <c r="AC67" s="57"/>
      <c r="AD67" s="57"/>
      <c r="AE67" s="57"/>
      <c r="AF67" s="57"/>
    </row>
    <row r="68" spans="1:32" x14ac:dyDescent="0.25">
      <c r="A68" s="92" t="s">
        <v>829</v>
      </c>
      <c r="B68" s="152" t="s">
        <v>440</v>
      </c>
      <c r="C68" s="92">
        <v>62.2</v>
      </c>
      <c r="D68" s="92">
        <v>109</v>
      </c>
      <c r="E68" s="170">
        <v>0.57064220200000004</v>
      </c>
      <c r="F68" s="170">
        <v>0.99</v>
      </c>
      <c r="G68" s="92">
        <v>3</v>
      </c>
      <c r="H68" s="92">
        <v>158</v>
      </c>
      <c r="I68" s="92" t="s">
        <v>790</v>
      </c>
      <c r="J68" s="92">
        <v>3</v>
      </c>
      <c r="K68" s="92">
        <v>35</v>
      </c>
      <c r="L68" s="171">
        <v>61.467889909999997</v>
      </c>
      <c r="M68" s="170">
        <v>1.02</v>
      </c>
      <c r="N68" s="57"/>
      <c r="O68" s="57"/>
      <c r="P68" s="57"/>
      <c r="Q68" s="57"/>
      <c r="R68" s="57"/>
      <c r="S68" s="57"/>
      <c r="T68" s="57"/>
      <c r="U68" s="57"/>
      <c r="V68" s="57"/>
      <c r="W68" s="57"/>
      <c r="X68" s="57"/>
      <c r="Y68" s="57"/>
      <c r="Z68" s="57"/>
      <c r="AA68" s="57"/>
      <c r="AB68" s="57"/>
      <c r="AC68" s="57"/>
      <c r="AD68" s="57"/>
      <c r="AE68" s="57"/>
      <c r="AF68" s="57"/>
    </row>
    <row r="69" spans="1:32" x14ac:dyDescent="0.25">
      <c r="A69" s="92" t="s">
        <v>829</v>
      </c>
      <c r="B69" s="152" t="s">
        <v>25</v>
      </c>
      <c r="C69" s="92">
        <v>64.2</v>
      </c>
      <c r="D69" s="92">
        <v>116</v>
      </c>
      <c r="E69" s="170">
        <v>0.55344827600000002</v>
      </c>
      <c r="F69" s="170">
        <v>0.96</v>
      </c>
      <c r="G69" s="92">
        <v>3</v>
      </c>
      <c r="H69" s="92">
        <v>158</v>
      </c>
      <c r="I69" s="92" t="s">
        <v>790</v>
      </c>
      <c r="J69" s="92">
        <v>4</v>
      </c>
      <c r="K69" s="92">
        <v>35</v>
      </c>
      <c r="L69" s="171">
        <v>59.482758619999998</v>
      </c>
      <c r="M69" s="170">
        <v>0.99</v>
      </c>
      <c r="N69" s="57"/>
      <c r="O69" s="57"/>
      <c r="P69" s="57"/>
      <c r="Q69" s="57"/>
      <c r="R69" s="57"/>
      <c r="S69" s="57"/>
      <c r="T69" s="57"/>
      <c r="U69" s="57"/>
      <c r="V69" s="57"/>
      <c r="W69" s="57"/>
      <c r="X69" s="57"/>
      <c r="Y69" s="57"/>
      <c r="Z69" s="57"/>
      <c r="AA69" s="57"/>
      <c r="AB69" s="57"/>
      <c r="AC69" s="57"/>
      <c r="AD69" s="57"/>
      <c r="AE69" s="57"/>
      <c r="AF69" s="57"/>
    </row>
    <row r="70" spans="1:32" x14ac:dyDescent="0.25">
      <c r="A70" s="92" t="s">
        <v>829</v>
      </c>
      <c r="B70" s="152" t="s">
        <v>838</v>
      </c>
      <c r="C70" s="92">
        <v>5</v>
      </c>
      <c r="D70" s="92">
        <v>8</v>
      </c>
      <c r="E70" s="170">
        <v>0.625</v>
      </c>
      <c r="F70" s="170">
        <v>1.0900000000000001</v>
      </c>
      <c r="G70" s="92">
        <v>2</v>
      </c>
      <c r="H70" s="92">
        <v>158</v>
      </c>
      <c r="I70" s="92" t="s">
        <v>837</v>
      </c>
      <c r="J70" s="92">
        <v>1</v>
      </c>
      <c r="K70" s="92">
        <v>118</v>
      </c>
      <c r="L70" s="171">
        <v>75</v>
      </c>
      <c r="M70" s="170">
        <v>1.25</v>
      </c>
      <c r="N70" s="57"/>
      <c r="O70" s="57"/>
      <c r="P70" s="57"/>
      <c r="Q70" s="57"/>
      <c r="R70" s="57"/>
      <c r="S70" s="57"/>
      <c r="T70" s="57"/>
      <c r="U70" s="57"/>
      <c r="V70" s="57"/>
      <c r="W70" s="57"/>
      <c r="X70" s="57"/>
      <c r="Y70" s="57"/>
      <c r="Z70" s="57"/>
      <c r="AA70" s="57"/>
      <c r="AB70" s="57"/>
      <c r="AC70" s="57"/>
      <c r="AD70" s="57"/>
      <c r="AE70" s="57"/>
      <c r="AF70" s="57"/>
    </row>
    <row r="71" spans="1:32" x14ac:dyDescent="0.25">
      <c r="A71" s="92" t="s">
        <v>832</v>
      </c>
      <c r="B71" s="152" t="s">
        <v>432</v>
      </c>
      <c r="C71" s="92">
        <v>117.7</v>
      </c>
      <c r="D71" s="92">
        <v>220</v>
      </c>
      <c r="E71" s="170">
        <v>0.53500000000000003</v>
      </c>
      <c r="F71" s="170">
        <v>1.08</v>
      </c>
      <c r="G71" s="92">
        <v>2</v>
      </c>
      <c r="H71" s="92">
        <v>167</v>
      </c>
      <c r="I71" s="92" t="s">
        <v>795</v>
      </c>
      <c r="J71" s="92">
        <v>3</v>
      </c>
      <c r="K71" s="92">
        <v>4</v>
      </c>
      <c r="L71" s="171">
        <v>52.727272730000003</v>
      </c>
      <c r="M71" s="170">
        <v>1.1299999999999999</v>
      </c>
      <c r="N71" s="57"/>
      <c r="O71" s="57"/>
      <c r="P71" s="57"/>
      <c r="Q71" s="57"/>
      <c r="R71" s="57"/>
      <c r="S71" s="57"/>
      <c r="T71" s="57"/>
      <c r="U71" s="57"/>
      <c r="V71" s="57"/>
      <c r="W71" s="57"/>
      <c r="X71" s="57"/>
      <c r="Y71" s="57"/>
      <c r="Z71" s="57"/>
      <c r="AA71" s="57"/>
      <c r="AB71" s="57"/>
      <c r="AC71" s="57"/>
      <c r="AD71" s="57"/>
      <c r="AE71" s="57"/>
      <c r="AF71" s="57"/>
    </row>
    <row r="72" spans="1:32" x14ac:dyDescent="0.25">
      <c r="A72" s="92" t="s">
        <v>832</v>
      </c>
      <c r="B72" s="152" t="s">
        <v>838</v>
      </c>
      <c r="C72" s="92">
        <v>17.899999999999999</v>
      </c>
      <c r="D72" s="92">
        <v>40</v>
      </c>
      <c r="E72" s="170">
        <v>0.44750000000000001</v>
      </c>
      <c r="F72" s="170">
        <v>0.9</v>
      </c>
      <c r="G72" s="92">
        <v>3</v>
      </c>
      <c r="H72" s="92">
        <v>167</v>
      </c>
      <c r="I72" s="92" t="s">
        <v>837</v>
      </c>
      <c r="J72" s="92">
        <v>3</v>
      </c>
      <c r="K72" s="92">
        <v>137</v>
      </c>
      <c r="L72" s="171">
        <v>45</v>
      </c>
      <c r="M72" s="170">
        <v>0.96</v>
      </c>
      <c r="N72" s="57"/>
      <c r="O72" s="57"/>
      <c r="P72" s="57"/>
      <c r="Q72" s="57"/>
      <c r="R72" s="57"/>
      <c r="S72" s="57"/>
      <c r="T72" s="57"/>
      <c r="U72" s="57"/>
      <c r="V72" s="57"/>
      <c r="W72" s="57"/>
      <c r="X72" s="57"/>
      <c r="Y72" s="57"/>
      <c r="Z72" s="57"/>
      <c r="AA72" s="57"/>
      <c r="AB72" s="57"/>
      <c r="AC72" s="57"/>
      <c r="AD72" s="57"/>
      <c r="AE72" s="57"/>
      <c r="AF72" s="57"/>
    </row>
    <row r="73" spans="1:32" x14ac:dyDescent="0.25">
      <c r="A73" s="92" t="s">
        <v>832</v>
      </c>
      <c r="B73" s="152" t="s">
        <v>431</v>
      </c>
      <c r="C73" s="92">
        <v>7.6</v>
      </c>
      <c r="D73" s="92">
        <v>18</v>
      </c>
      <c r="E73" s="170">
        <v>0.42222222199999998</v>
      </c>
      <c r="F73" s="170">
        <v>0.85</v>
      </c>
      <c r="G73" s="92">
        <v>3</v>
      </c>
      <c r="H73" s="92">
        <v>167</v>
      </c>
      <c r="I73" s="92" t="s">
        <v>837</v>
      </c>
      <c r="J73" s="92">
        <v>3</v>
      </c>
      <c r="K73" s="92">
        <v>137</v>
      </c>
      <c r="L73" s="171">
        <v>33.333333330000002</v>
      </c>
      <c r="M73" s="170">
        <v>0.71</v>
      </c>
      <c r="N73" s="57"/>
      <c r="O73" s="57"/>
      <c r="P73" s="57"/>
      <c r="Q73" s="57"/>
      <c r="R73" s="57"/>
      <c r="S73" s="57"/>
      <c r="T73" s="57"/>
      <c r="U73" s="57"/>
      <c r="V73" s="57"/>
      <c r="W73" s="57"/>
      <c r="X73" s="57"/>
      <c r="Y73" s="57"/>
      <c r="Z73" s="57"/>
      <c r="AA73" s="57"/>
      <c r="AB73" s="57"/>
      <c r="AC73" s="57"/>
      <c r="AD73" s="57"/>
      <c r="AE73" s="57"/>
      <c r="AF73" s="57"/>
    </row>
    <row r="74" spans="1:32" x14ac:dyDescent="0.25">
      <c r="A74" s="92" t="s">
        <v>493</v>
      </c>
      <c r="B74" s="152" t="s">
        <v>431</v>
      </c>
      <c r="C74" s="92">
        <v>57.9</v>
      </c>
      <c r="D74" s="92">
        <v>132</v>
      </c>
      <c r="E74" s="170">
        <v>0.438636364</v>
      </c>
      <c r="F74" s="170">
        <v>0.95</v>
      </c>
      <c r="G74" s="92">
        <v>2</v>
      </c>
      <c r="H74" s="92">
        <v>186</v>
      </c>
      <c r="I74" s="92" t="s">
        <v>795</v>
      </c>
      <c r="J74" s="92">
        <v>3</v>
      </c>
      <c r="K74" s="92">
        <v>7</v>
      </c>
      <c r="L74" s="171">
        <v>39.39393939</v>
      </c>
      <c r="M74" s="170">
        <v>0.89</v>
      </c>
      <c r="N74" s="57"/>
      <c r="O74" s="57"/>
      <c r="P74" s="57"/>
      <c r="Q74" s="57"/>
      <c r="R74" s="57"/>
      <c r="S74" s="57"/>
      <c r="T74" s="57"/>
      <c r="U74" s="57"/>
      <c r="V74" s="57"/>
      <c r="W74" s="57"/>
      <c r="X74" s="57"/>
      <c r="Y74" s="57"/>
      <c r="Z74" s="57"/>
      <c r="AA74" s="57"/>
      <c r="AB74" s="57"/>
      <c r="AC74" s="57"/>
      <c r="AD74" s="57"/>
      <c r="AE74" s="57"/>
      <c r="AF74" s="57"/>
    </row>
    <row r="75" spans="1:32" x14ac:dyDescent="0.25">
      <c r="A75" s="92" t="s">
        <v>493</v>
      </c>
      <c r="B75" s="152" t="s">
        <v>838</v>
      </c>
      <c r="C75" s="92">
        <v>6.2</v>
      </c>
      <c r="D75" s="92">
        <v>15</v>
      </c>
      <c r="E75" s="170">
        <v>0.41333333300000002</v>
      </c>
      <c r="F75" s="170">
        <v>0.9</v>
      </c>
      <c r="G75" s="92">
        <v>3</v>
      </c>
      <c r="H75" s="92">
        <v>186</v>
      </c>
      <c r="I75" s="92" t="s">
        <v>837</v>
      </c>
      <c r="J75" s="92">
        <v>2</v>
      </c>
      <c r="K75" s="92">
        <v>131</v>
      </c>
      <c r="L75" s="171">
        <v>33.333333330000002</v>
      </c>
      <c r="M75" s="170">
        <v>0.76</v>
      </c>
      <c r="N75" s="57"/>
      <c r="O75" s="57"/>
      <c r="P75" s="57"/>
      <c r="Q75" s="57"/>
      <c r="R75" s="57"/>
      <c r="S75" s="57"/>
      <c r="T75" s="57"/>
      <c r="U75" s="57"/>
      <c r="V75" s="57"/>
      <c r="W75" s="57"/>
      <c r="X75" s="57"/>
      <c r="Y75" s="57"/>
      <c r="Z75" s="57"/>
      <c r="AA75" s="57"/>
      <c r="AB75" s="57"/>
      <c r="AC75" s="57"/>
      <c r="AD75" s="57"/>
      <c r="AE75" s="57"/>
      <c r="AF75" s="57"/>
    </row>
    <row r="76" spans="1:32" x14ac:dyDescent="0.25">
      <c r="A76" s="92" t="s">
        <v>493</v>
      </c>
      <c r="B76" s="152" t="s">
        <v>432</v>
      </c>
      <c r="C76" s="92">
        <v>3</v>
      </c>
      <c r="D76" s="92">
        <v>8</v>
      </c>
      <c r="E76" s="170">
        <v>0.375</v>
      </c>
      <c r="F76" s="170">
        <v>0.81</v>
      </c>
      <c r="G76" s="92">
        <v>3</v>
      </c>
      <c r="H76" s="92">
        <v>186</v>
      </c>
      <c r="I76" s="92" t="s">
        <v>837</v>
      </c>
      <c r="J76" s="92">
        <v>3</v>
      </c>
      <c r="K76" s="92">
        <v>131</v>
      </c>
      <c r="L76" s="171">
        <v>37.5</v>
      </c>
      <c r="M76" s="170">
        <v>0.85</v>
      </c>
      <c r="N76" s="57"/>
      <c r="O76" s="57"/>
      <c r="P76" s="57"/>
      <c r="Q76" s="57"/>
      <c r="R76" s="57"/>
      <c r="S76" s="57"/>
      <c r="T76" s="57"/>
      <c r="U76" s="57"/>
      <c r="V76" s="57"/>
      <c r="W76" s="57"/>
      <c r="X76" s="57"/>
      <c r="Y76" s="57"/>
      <c r="Z76" s="57"/>
      <c r="AA76" s="57"/>
      <c r="AB76" s="57"/>
      <c r="AC76" s="57"/>
      <c r="AD76" s="57"/>
      <c r="AE76" s="57"/>
      <c r="AF76" s="57"/>
    </row>
    <row r="77" spans="1:32" x14ac:dyDescent="0.25">
      <c r="A77" s="92" t="s">
        <v>493</v>
      </c>
      <c r="B77" s="152" t="s">
        <v>440</v>
      </c>
      <c r="C77" s="92">
        <v>1.8</v>
      </c>
      <c r="D77" s="92">
        <v>6</v>
      </c>
      <c r="E77" s="170">
        <v>0.3</v>
      </c>
      <c r="F77" s="170">
        <v>0.65</v>
      </c>
      <c r="G77" s="92">
        <v>4</v>
      </c>
      <c r="H77" s="92">
        <v>186</v>
      </c>
      <c r="I77" s="92" t="s">
        <v>837</v>
      </c>
      <c r="J77" s="92">
        <v>3</v>
      </c>
      <c r="K77" s="92">
        <v>131</v>
      </c>
      <c r="L77" s="171">
        <v>16.666666670000001</v>
      </c>
      <c r="M77" s="170">
        <v>0.38</v>
      </c>
      <c r="N77" s="57"/>
      <c r="O77" s="57"/>
      <c r="P77" s="57"/>
      <c r="Q77" s="57"/>
      <c r="R77" s="57"/>
      <c r="S77" s="57"/>
      <c r="T77" s="57"/>
      <c r="U77" s="57"/>
      <c r="V77" s="57"/>
      <c r="W77" s="57"/>
      <c r="X77" s="57"/>
      <c r="Y77" s="57"/>
      <c r="Z77" s="57"/>
      <c r="AA77" s="57"/>
      <c r="AB77" s="57"/>
      <c r="AC77" s="57"/>
      <c r="AD77" s="57"/>
      <c r="AE77" s="57"/>
      <c r="AF77" s="57"/>
    </row>
    <row r="78" spans="1:32" x14ac:dyDescent="0.25">
      <c r="A78" s="92" t="s">
        <v>833</v>
      </c>
      <c r="B78" s="152" t="s">
        <v>838</v>
      </c>
      <c r="C78" s="92">
        <v>12.1</v>
      </c>
      <c r="D78" s="92">
        <v>30</v>
      </c>
      <c r="E78" s="170">
        <v>0.40333333300000002</v>
      </c>
      <c r="F78" s="170">
        <v>0.93</v>
      </c>
      <c r="G78" s="92">
        <v>2</v>
      </c>
      <c r="H78" s="92">
        <v>119</v>
      </c>
      <c r="I78" s="92" t="s">
        <v>837</v>
      </c>
      <c r="J78" s="92">
        <v>2</v>
      </c>
      <c r="K78" s="92">
        <v>102</v>
      </c>
      <c r="L78" s="171">
        <v>33.333333330000002</v>
      </c>
      <c r="M78" s="170">
        <v>0.87</v>
      </c>
      <c r="N78" s="57"/>
      <c r="O78" s="57"/>
      <c r="P78" s="57"/>
      <c r="Q78" s="57"/>
      <c r="R78" s="57"/>
      <c r="S78" s="57"/>
      <c r="T78" s="57"/>
      <c r="U78" s="57"/>
      <c r="V78" s="57"/>
      <c r="W78" s="57"/>
      <c r="X78" s="57"/>
      <c r="Y78" s="57"/>
      <c r="Z78" s="57"/>
      <c r="AA78" s="57"/>
      <c r="AB78" s="57"/>
      <c r="AC78" s="57"/>
      <c r="AD78" s="57"/>
      <c r="AE78" s="57"/>
      <c r="AF78" s="57"/>
    </row>
    <row r="79" spans="1:32" x14ac:dyDescent="0.25">
      <c r="A79" s="92" t="s">
        <v>833</v>
      </c>
      <c r="B79" s="152" t="s">
        <v>440</v>
      </c>
      <c r="C79" s="92">
        <v>10.4</v>
      </c>
      <c r="D79" s="92">
        <v>35</v>
      </c>
      <c r="E79" s="170">
        <v>0.29714285699999998</v>
      </c>
      <c r="F79" s="170">
        <v>0.68</v>
      </c>
      <c r="G79" s="92">
        <v>4</v>
      </c>
      <c r="H79" s="92">
        <v>119</v>
      </c>
      <c r="I79" s="92" t="s">
        <v>837</v>
      </c>
      <c r="J79" s="92">
        <v>4</v>
      </c>
      <c r="K79" s="92">
        <v>102</v>
      </c>
      <c r="L79" s="171">
        <v>14.28571429</v>
      </c>
      <c r="M79" s="170">
        <v>0.37</v>
      </c>
      <c r="N79" s="57"/>
      <c r="O79" s="57"/>
      <c r="P79" s="57"/>
      <c r="Q79" s="57"/>
      <c r="R79" s="57"/>
      <c r="S79" s="57"/>
      <c r="T79" s="57"/>
      <c r="U79" s="57"/>
      <c r="V79" s="57"/>
      <c r="W79" s="57"/>
      <c r="X79" s="57"/>
      <c r="Y79" s="57"/>
      <c r="Z79" s="57"/>
      <c r="AA79" s="57"/>
      <c r="AB79" s="57"/>
      <c r="AC79" s="57"/>
      <c r="AD79" s="57"/>
      <c r="AE79" s="57"/>
      <c r="AF79" s="57"/>
    </row>
    <row r="80" spans="1:32" x14ac:dyDescent="0.25">
      <c r="A80" s="92" t="s">
        <v>833</v>
      </c>
      <c r="B80" s="152" t="s">
        <v>432</v>
      </c>
      <c r="C80" s="92">
        <v>2.1</v>
      </c>
      <c r="D80" s="92">
        <v>8</v>
      </c>
      <c r="E80" s="170">
        <v>0.26250000000000001</v>
      </c>
      <c r="F80" s="170">
        <v>0.6</v>
      </c>
      <c r="G80" s="92">
        <v>4</v>
      </c>
      <c r="H80" s="92">
        <v>119</v>
      </c>
      <c r="I80" s="92" t="s">
        <v>837</v>
      </c>
      <c r="J80" s="92">
        <v>4</v>
      </c>
      <c r="K80" s="92">
        <v>102</v>
      </c>
      <c r="L80" s="171">
        <v>12.5</v>
      </c>
      <c r="M80" s="170">
        <v>0.33</v>
      </c>
      <c r="N80" s="57"/>
      <c r="O80" s="57"/>
      <c r="P80" s="57"/>
      <c r="Q80" s="57"/>
      <c r="R80" s="57"/>
      <c r="S80" s="57"/>
      <c r="T80" s="57"/>
      <c r="U80" s="57"/>
      <c r="V80" s="57"/>
      <c r="W80" s="57"/>
      <c r="X80" s="57"/>
      <c r="Y80" s="57"/>
      <c r="Z80" s="57"/>
      <c r="AA80" s="57"/>
      <c r="AB80" s="57"/>
      <c r="AC80" s="57"/>
      <c r="AD80" s="57"/>
      <c r="AE80" s="57"/>
      <c r="AF80" s="57"/>
    </row>
    <row r="81" spans="1:33" x14ac:dyDescent="0.25">
      <c r="A81" s="92" t="s">
        <v>830</v>
      </c>
      <c r="B81" s="152" t="s">
        <v>440</v>
      </c>
      <c r="C81" s="92">
        <v>27.9</v>
      </c>
      <c r="D81" s="92">
        <v>50</v>
      </c>
      <c r="E81" s="170">
        <v>0.55800000000000005</v>
      </c>
      <c r="F81" s="170">
        <v>1.01</v>
      </c>
      <c r="G81" s="92">
        <v>2</v>
      </c>
      <c r="H81" s="92">
        <v>190</v>
      </c>
      <c r="I81" s="92" t="s">
        <v>790</v>
      </c>
      <c r="J81" s="92">
        <v>3</v>
      </c>
      <c r="K81" s="92">
        <v>33</v>
      </c>
      <c r="L81" s="171">
        <v>58</v>
      </c>
      <c r="M81" s="170">
        <v>1.04</v>
      </c>
      <c r="N81" s="57"/>
      <c r="O81" s="57"/>
      <c r="P81" s="57"/>
      <c r="Q81" s="57"/>
      <c r="R81" s="57"/>
      <c r="S81" s="57"/>
      <c r="T81" s="57"/>
      <c r="U81" s="57"/>
      <c r="V81" s="57"/>
      <c r="W81" s="57"/>
      <c r="X81" s="57"/>
      <c r="Y81" s="57"/>
      <c r="Z81" s="57"/>
      <c r="AA81" s="57"/>
      <c r="AB81" s="57"/>
      <c r="AC81" s="57"/>
      <c r="AD81" s="57"/>
      <c r="AE81" s="57"/>
      <c r="AF81" s="57"/>
    </row>
    <row r="82" spans="1:33" x14ac:dyDescent="0.25">
      <c r="A82" s="92" t="s">
        <v>830</v>
      </c>
      <c r="B82" s="152" t="s">
        <v>25</v>
      </c>
      <c r="C82" s="92">
        <v>25.5</v>
      </c>
      <c r="D82" s="92">
        <v>52</v>
      </c>
      <c r="E82" s="170">
        <v>0.49038461500000002</v>
      </c>
      <c r="F82" s="170">
        <v>0.88</v>
      </c>
      <c r="G82" s="92">
        <v>3</v>
      </c>
      <c r="H82" s="92">
        <v>190</v>
      </c>
      <c r="I82" s="92" t="s">
        <v>790</v>
      </c>
      <c r="J82" s="92">
        <v>4</v>
      </c>
      <c r="K82" s="92">
        <v>33</v>
      </c>
      <c r="L82" s="171">
        <v>42.30769231</v>
      </c>
      <c r="M82" s="170">
        <v>0.76</v>
      </c>
      <c r="N82" s="57"/>
      <c r="O82" s="57"/>
      <c r="P82" s="57"/>
      <c r="Q82" s="57"/>
      <c r="R82" s="57"/>
      <c r="S82" s="57"/>
      <c r="T82" s="57"/>
      <c r="U82" s="57"/>
      <c r="V82" s="57"/>
      <c r="W82" s="57"/>
      <c r="X82" s="57"/>
      <c r="Y82" s="57"/>
      <c r="Z82" s="57"/>
      <c r="AA82" s="57"/>
      <c r="AB82" s="57"/>
      <c r="AC82" s="57"/>
      <c r="AD82" s="57"/>
      <c r="AE82" s="57"/>
      <c r="AF82" s="57"/>
    </row>
    <row r="83" spans="1:33" x14ac:dyDescent="0.25">
      <c r="A83" s="92" t="s">
        <v>830</v>
      </c>
      <c r="B83" s="152" t="s">
        <v>441</v>
      </c>
      <c r="C83" s="92">
        <v>21</v>
      </c>
      <c r="D83" s="92">
        <v>40</v>
      </c>
      <c r="E83" s="170">
        <v>0.52500000000000002</v>
      </c>
      <c r="F83" s="170">
        <v>0.95</v>
      </c>
      <c r="G83" s="92">
        <v>3</v>
      </c>
      <c r="H83" s="92">
        <v>190</v>
      </c>
      <c r="I83" s="92" t="s">
        <v>837</v>
      </c>
      <c r="J83" s="92">
        <v>2</v>
      </c>
      <c r="K83" s="92">
        <v>142</v>
      </c>
      <c r="L83" s="171">
        <v>57.5</v>
      </c>
      <c r="M83" s="170">
        <v>1.03</v>
      </c>
      <c r="N83" s="57"/>
      <c r="O83" s="57"/>
      <c r="P83" s="57"/>
      <c r="Q83" s="57"/>
      <c r="R83" s="57"/>
      <c r="S83" s="57"/>
      <c r="T83" s="57"/>
      <c r="U83" s="57"/>
      <c r="V83" s="57"/>
      <c r="W83" s="57"/>
      <c r="X83" s="57"/>
      <c r="Y83" s="57"/>
      <c r="Z83" s="57"/>
      <c r="AA83" s="57"/>
      <c r="AB83" s="57"/>
      <c r="AC83" s="57"/>
      <c r="AD83" s="57"/>
      <c r="AE83" s="57"/>
      <c r="AF83" s="57"/>
    </row>
    <row r="84" spans="1:33" x14ac:dyDescent="0.25">
      <c r="A84" s="92" t="s">
        <v>830</v>
      </c>
      <c r="B84" s="152" t="s">
        <v>838</v>
      </c>
      <c r="C84" s="92">
        <v>3.7</v>
      </c>
      <c r="D84" s="92">
        <v>8</v>
      </c>
      <c r="E84" s="170">
        <v>0.46250000000000002</v>
      </c>
      <c r="F84" s="170">
        <v>0.83</v>
      </c>
      <c r="G84" s="92">
        <v>3</v>
      </c>
      <c r="H84" s="92">
        <v>190</v>
      </c>
      <c r="I84" s="92" t="s">
        <v>837</v>
      </c>
      <c r="J84" s="92">
        <v>3</v>
      </c>
      <c r="K84" s="92">
        <v>142</v>
      </c>
      <c r="L84" s="171">
        <v>37.5</v>
      </c>
      <c r="M84" s="170">
        <v>0.67</v>
      </c>
      <c r="N84" s="57"/>
      <c r="O84" s="57"/>
      <c r="P84" s="57"/>
      <c r="Q84" s="57"/>
      <c r="R84" s="57"/>
      <c r="S84" s="57"/>
      <c r="T84" s="57"/>
      <c r="U84" s="57"/>
      <c r="V84" s="57"/>
      <c r="W84" s="57"/>
      <c r="X84" s="57"/>
      <c r="Y84" s="57"/>
      <c r="Z84" s="57"/>
      <c r="AA84" s="57"/>
      <c r="AB84" s="57"/>
      <c r="AC84" s="57"/>
      <c r="AD84" s="57"/>
      <c r="AE84" s="57"/>
      <c r="AF84" s="57"/>
    </row>
    <row r="85" spans="1:33" x14ac:dyDescent="0.25">
      <c r="A85" s="92" t="s">
        <v>831</v>
      </c>
      <c r="B85" s="152" t="s">
        <v>441</v>
      </c>
      <c r="C85" s="92">
        <v>22.2</v>
      </c>
      <c r="D85" s="92">
        <v>76</v>
      </c>
      <c r="E85" s="170">
        <v>0.292105263</v>
      </c>
      <c r="F85" s="170">
        <v>0.55000000000000004</v>
      </c>
      <c r="G85" s="92">
        <v>4</v>
      </c>
      <c r="H85" s="92">
        <v>83</v>
      </c>
      <c r="I85" s="92" t="s">
        <v>790</v>
      </c>
      <c r="J85" s="92">
        <v>4</v>
      </c>
      <c r="K85" s="92">
        <v>7</v>
      </c>
      <c r="L85" s="171">
        <v>19.736842110000001</v>
      </c>
      <c r="M85" s="170">
        <v>0.39</v>
      </c>
      <c r="N85" s="57"/>
      <c r="O85" s="57"/>
      <c r="P85" s="57"/>
      <c r="Q85" s="57"/>
      <c r="R85" s="57"/>
      <c r="S85" s="57"/>
      <c r="T85" s="57"/>
      <c r="U85" s="57"/>
      <c r="V85" s="57"/>
      <c r="W85" s="57"/>
      <c r="X85" s="57"/>
      <c r="Y85" s="57"/>
      <c r="Z85" s="57"/>
      <c r="AA85" s="57"/>
      <c r="AB85" s="57"/>
      <c r="AC85" s="57"/>
      <c r="AD85" s="57"/>
      <c r="AE85" s="57"/>
      <c r="AF85" s="57"/>
    </row>
    <row r="86" spans="1:33" x14ac:dyDescent="0.25">
      <c r="A86" s="92" t="s">
        <v>826</v>
      </c>
      <c r="B86" s="152" t="s">
        <v>839</v>
      </c>
      <c r="C86" s="92">
        <v>65.8</v>
      </c>
      <c r="D86" s="92">
        <v>149</v>
      </c>
      <c r="E86" s="170">
        <v>0.441610738</v>
      </c>
      <c r="F86" s="170">
        <v>0.95</v>
      </c>
      <c r="G86" s="92">
        <v>3</v>
      </c>
      <c r="H86" s="92">
        <v>63</v>
      </c>
      <c r="I86" s="92" t="s">
        <v>790</v>
      </c>
      <c r="J86" s="92">
        <v>4</v>
      </c>
      <c r="K86" s="92">
        <v>8</v>
      </c>
      <c r="L86" s="171">
        <v>38.926174500000002</v>
      </c>
      <c r="M86" s="170">
        <v>0.94</v>
      </c>
      <c r="N86" s="57"/>
      <c r="O86" s="57"/>
      <c r="P86" s="57"/>
      <c r="Q86" s="57"/>
      <c r="R86" s="57"/>
      <c r="S86" s="57"/>
      <c r="T86" s="57"/>
      <c r="U86" s="57"/>
      <c r="V86" s="57"/>
      <c r="W86" s="57"/>
      <c r="X86" s="57"/>
      <c r="Y86" s="57"/>
      <c r="Z86" s="57"/>
      <c r="AA86" s="57"/>
      <c r="AB86" s="57"/>
      <c r="AC86" s="57"/>
      <c r="AD86" s="57"/>
      <c r="AE86" s="57"/>
      <c r="AF86" s="57"/>
    </row>
    <row r="87" spans="1:33" x14ac:dyDescent="0.25">
      <c r="A87" s="92" t="s">
        <v>827</v>
      </c>
      <c r="B87" s="152" t="s">
        <v>429</v>
      </c>
      <c r="C87" s="92">
        <v>62.6</v>
      </c>
      <c r="D87" s="92">
        <v>96</v>
      </c>
      <c r="E87" s="170">
        <v>0.65208333299999999</v>
      </c>
      <c r="F87" s="170">
        <v>1.03</v>
      </c>
      <c r="G87" s="92">
        <v>2</v>
      </c>
      <c r="H87" s="92">
        <v>73</v>
      </c>
      <c r="I87" s="92" t="s">
        <v>790</v>
      </c>
      <c r="J87" s="92">
        <v>3</v>
      </c>
      <c r="K87" s="92">
        <v>16</v>
      </c>
      <c r="L87" s="171">
        <v>65.625</v>
      </c>
      <c r="M87" s="170">
        <v>1.03</v>
      </c>
      <c r="N87" s="57"/>
      <c r="O87" s="57"/>
      <c r="P87" s="57"/>
      <c r="Q87" s="57"/>
      <c r="R87" s="57"/>
      <c r="S87" s="57"/>
      <c r="T87" s="57"/>
      <c r="U87" s="57"/>
      <c r="V87" s="57"/>
      <c r="W87" s="57"/>
      <c r="X87" s="57"/>
      <c r="Y87" s="57"/>
      <c r="Z87" s="57"/>
      <c r="AA87" s="57"/>
      <c r="AB87" s="57"/>
      <c r="AC87" s="57"/>
      <c r="AD87" s="57"/>
      <c r="AE87" s="57"/>
      <c r="AF87" s="57"/>
    </row>
    <row r="88" spans="1:33" x14ac:dyDescent="0.25">
      <c r="A88" s="57"/>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row>
    <row r="89" spans="1:33" ht="33" customHeight="1" x14ac:dyDescent="0.25">
      <c r="A89" s="205" t="s">
        <v>840</v>
      </c>
      <c r="B89" s="205"/>
      <c r="C89" s="205"/>
      <c r="D89" s="205"/>
      <c r="E89" s="205"/>
      <c r="F89" s="205"/>
      <c r="G89" s="205"/>
      <c r="H89" s="205"/>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row>
    <row r="90" spans="1:33" ht="30" x14ac:dyDescent="0.25">
      <c r="A90" s="169" t="s">
        <v>788</v>
      </c>
      <c r="B90" s="169" t="s">
        <v>841</v>
      </c>
      <c r="C90" s="169" t="s">
        <v>842</v>
      </c>
      <c r="D90" s="169" t="s">
        <v>843</v>
      </c>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row>
    <row r="91" spans="1:33" x14ac:dyDescent="0.25">
      <c r="A91" s="61" t="s">
        <v>787</v>
      </c>
      <c r="B91" s="92">
        <v>2968</v>
      </c>
      <c r="C91" s="172">
        <v>2.8987488890408102</v>
      </c>
      <c r="D91" s="172">
        <v>2.4113485052615902</v>
      </c>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row>
    <row r="92" spans="1:33" x14ac:dyDescent="0.25">
      <c r="A92" s="57"/>
      <c r="B92" s="57"/>
      <c r="C92" s="57"/>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row>
    <row r="93" spans="1:33" ht="15" customHeight="1" x14ac:dyDescent="0.25">
      <c r="A93" s="206" t="s">
        <v>844</v>
      </c>
      <c r="B93" s="206"/>
      <c r="C93" s="206"/>
      <c r="D93" s="206"/>
      <c r="E93" s="206"/>
      <c r="F93" s="206"/>
      <c r="G93" s="206"/>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row>
    <row r="94" spans="1:33" ht="30" x14ac:dyDescent="0.25">
      <c r="A94" s="169" t="s">
        <v>788</v>
      </c>
      <c r="B94" s="169" t="s">
        <v>845</v>
      </c>
      <c r="C94" s="169" t="s">
        <v>846</v>
      </c>
      <c r="D94" s="169" t="s">
        <v>847</v>
      </c>
      <c r="E94" s="169" t="s">
        <v>848</v>
      </c>
      <c r="F94" s="169" t="s">
        <v>849</v>
      </c>
      <c r="G94" s="169" t="s">
        <v>850</v>
      </c>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row>
    <row r="95" spans="1:33" x14ac:dyDescent="0.25">
      <c r="A95" s="87" t="s">
        <v>787</v>
      </c>
      <c r="B95" s="172">
        <v>2.8987488890408102</v>
      </c>
      <c r="C95" s="172">
        <v>2.5831590082426401</v>
      </c>
      <c r="D95" s="172">
        <v>1.58421568425514</v>
      </c>
      <c r="E95" s="172">
        <v>3.3469168500000599</v>
      </c>
      <c r="F95" s="172">
        <v>1.9760061889189799</v>
      </c>
      <c r="G95" s="172">
        <v>3.4635627279796699</v>
      </c>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row>
    <row r="96" spans="1:33" x14ac:dyDescent="0.25">
      <c r="A96" s="57"/>
      <c r="B96" s="57"/>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row>
    <row r="97" spans="1:33" s="17" customFormat="1" ht="15" customHeight="1" x14ac:dyDescent="0.25">
      <c r="A97" s="205" t="s">
        <v>851</v>
      </c>
      <c r="B97" s="205"/>
      <c r="C97" s="205"/>
      <c r="D97" s="205"/>
      <c r="E97" s="205"/>
      <c r="F97" s="205"/>
      <c r="G97" s="205"/>
      <c r="H97" s="205"/>
      <c r="I97" s="205"/>
      <c r="J97" s="168"/>
      <c r="K97" s="168"/>
      <c r="L97" s="168"/>
      <c r="M97" s="168"/>
      <c r="N97" s="168"/>
      <c r="O97" s="168"/>
      <c r="P97" s="168"/>
      <c r="Q97" s="168"/>
      <c r="R97" s="168"/>
      <c r="S97" s="168"/>
      <c r="T97" s="168"/>
      <c r="U97" s="168"/>
      <c r="V97" s="168"/>
      <c r="W97" s="168"/>
      <c r="X97" s="168"/>
      <c r="Y97" s="168"/>
      <c r="Z97" s="168"/>
      <c r="AA97" s="168"/>
      <c r="AB97" s="168"/>
      <c r="AC97" s="168"/>
      <c r="AD97" s="168"/>
      <c r="AE97" s="168"/>
      <c r="AF97" s="168"/>
      <c r="AG97" s="168"/>
    </row>
    <row r="98" spans="1:33" ht="45" x14ac:dyDescent="0.25">
      <c r="A98" s="169" t="s">
        <v>808</v>
      </c>
      <c r="B98" s="169" t="s">
        <v>852</v>
      </c>
      <c r="C98" s="169" t="s">
        <v>853</v>
      </c>
      <c r="D98" s="169" t="s">
        <v>815</v>
      </c>
      <c r="E98" s="169" t="s">
        <v>813</v>
      </c>
      <c r="F98" s="169" t="s">
        <v>814</v>
      </c>
      <c r="G98" s="169" t="s">
        <v>854</v>
      </c>
      <c r="H98" s="169" t="s">
        <v>816</v>
      </c>
      <c r="I98" s="57"/>
      <c r="J98" s="57"/>
      <c r="K98" s="57"/>
      <c r="L98" s="57"/>
      <c r="M98" s="57"/>
      <c r="N98" s="57"/>
      <c r="O98" s="57"/>
      <c r="P98" s="57"/>
      <c r="Q98" s="57"/>
      <c r="R98" s="57"/>
      <c r="S98" s="57"/>
      <c r="T98" s="57"/>
      <c r="U98" s="57"/>
      <c r="V98" s="57"/>
      <c r="W98" s="57"/>
      <c r="X98" s="57"/>
      <c r="Y98" s="57"/>
      <c r="Z98" s="57"/>
      <c r="AA98" s="57"/>
      <c r="AB98" s="57"/>
      <c r="AC98" s="57"/>
      <c r="AD98" s="57"/>
      <c r="AE98" s="57"/>
      <c r="AF98" s="57"/>
    </row>
    <row r="99" spans="1:33" x14ac:dyDescent="0.25">
      <c r="A99" s="74" t="s">
        <v>819</v>
      </c>
      <c r="B99" s="74">
        <v>9</v>
      </c>
      <c r="C99" s="74">
        <v>0.84</v>
      </c>
      <c r="D99" s="74" t="s">
        <v>837</v>
      </c>
      <c r="E99" s="74">
        <v>36</v>
      </c>
      <c r="F99" s="74">
        <v>40</v>
      </c>
      <c r="G99" s="74">
        <v>24</v>
      </c>
      <c r="H99" s="74">
        <v>27</v>
      </c>
      <c r="I99" s="57"/>
      <c r="J99" s="57"/>
      <c r="K99" s="57"/>
      <c r="L99" s="57"/>
      <c r="M99" s="57"/>
      <c r="N99" s="57"/>
      <c r="O99" s="57"/>
      <c r="P99" s="57"/>
      <c r="Q99" s="57"/>
      <c r="R99" s="57"/>
      <c r="S99" s="57"/>
      <c r="T99" s="57"/>
      <c r="U99" s="57"/>
      <c r="V99" s="57"/>
      <c r="W99" s="57"/>
      <c r="X99" s="57"/>
      <c r="Y99" s="57"/>
      <c r="Z99" s="57"/>
      <c r="AA99" s="57"/>
      <c r="AB99" s="57"/>
      <c r="AC99" s="57"/>
      <c r="AD99" s="57"/>
      <c r="AE99" s="57"/>
      <c r="AF99" s="57"/>
    </row>
    <row r="100" spans="1:33" x14ac:dyDescent="0.25">
      <c r="A100" s="74" t="s">
        <v>820</v>
      </c>
      <c r="B100" s="74">
        <v>8</v>
      </c>
      <c r="C100" s="74">
        <v>0.68</v>
      </c>
      <c r="D100" s="74" t="s">
        <v>837</v>
      </c>
      <c r="E100" s="74">
        <v>39</v>
      </c>
      <c r="F100" s="74">
        <v>39</v>
      </c>
      <c r="G100" s="74">
        <v>30</v>
      </c>
      <c r="H100" s="74">
        <v>30</v>
      </c>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row>
    <row r="101" spans="1:33" x14ac:dyDescent="0.25">
      <c r="A101" s="74" t="s">
        <v>821</v>
      </c>
      <c r="B101" s="74">
        <v>15</v>
      </c>
      <c r="C101" s="74">
        <v>1.05</v>
      </c>
      <c r="D101" s="74" t="s">
        <v>837</v>
      </c>
      <c r="E101" s="74">
        <v>11</v>
      </c>
      <c r="F101" s="74">
        <v>37</v>
      </c>
      <c r="G101" s="74">
        <v>10</v>
      </c>
      <c r="H101" s="74">
        <v>33</v>
      </c>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row>
    <row r="102" spans="1:33" x14ac:dyDescent="0.25">
      <c r="A102" s="74" t="s">
        <v>822</v>
      </c>
      <c r="B102" s="74">
        <v>5</v>
      </c>
      <c r="C102" s="74">
        <v>0.95</v>
      </c>
      <c r="D102" s="74" t="s">
        <v>837</v>
      </c>
      <c r="E102" s="74">
        <v>13</v>
      </c>
      <c r="F102" s="74">
        <v>22</v>
      </c>
      <c r="G102" s="74">
        <v>8</v>
      </c>
      <c r="H102" s="74">
        <v>15</v>
      </c>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row>
    <row r="103" spans="1:33" x14ac:dyDescent="0.25">
      <c r="A103" s="74" t="s">
        <v>823</v>
      </c>
      <c r="B103" s="74">
        <v>25</v>
      </c>
      <c r="C103" s="74">
        <v>0.64</v>
      </c>
      <c r="D103" s="74" t="s">
        <v>837</v>
      </c>
      <c r="E103" s="74">
        <v>45</v>
      </c>
      <c r="F103" s="74">
        <v>46</v>
      </c>
      <c r="G103" s="74">
        <v>32</v>
      </c>
      <c r="H103" s="74">
        <v>33</v>
      </c>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row>
    <row r="104" spans="1:33" x14ac:dyDescent="0.25">
      <c r="A104" s="74" t="s">
        <v>824</v>
      </c>
      <c r="B104" s="74">
        <v>43</v>
      </c>
      <c r="C104" s="74">
        <v>0.71</v>
      </c>
      <c r="D104" s="74" t="s">
        <v>837</v>
      </c>
      <c r="E104" s="74">
        <v>43</v>
      </c>
      <c r="F104" s="74">
        <v>43</v>
      </c>
      <c r="G104" s="74">
        <v>28</v>
      </c>
      <c r="H104" s="74">
        <v>28</v>
      </c>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row>
    <row r="105" spans="1:33" x14ac:dyDescent="0.25">
      <c r="A105" s="74" t="s">
        <v>825</v>
      </c>
      <c r="B105" s="74">
        <v>10</v>
      </c>
      <c r="C105" s="74">
        <v>1.06</v>
      </c>
      <c r="D105" s="74" t="s">
        <v>837</v>
      </c>
      <c r="E105" s="74">
        <v>11</v>
      </c>
      <c r="F105" s="74">
        <v>27</v>
      </c>
      <c r="G105" s="74">
        <v>7</v>
      </c>
      <c r="H105" s="74">
        <v>20</v>
      </c>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row>
    <row r="106" spans="1:33" x14ac:dyDescent="0.25">
      <c r="A106" s="74" t="s">
        <v>826</v>
      </c>
      <c r="B106" s="74">
        <v>17</v>
      </c>
      <c r="C106" s="74">
        <v>0.88</v>
      </c>
      <c r="D106" s="74" t="s">
        <v>837</v>
      </c>
      <c r="E106" s="74">
        <v>19</v>
      </c>
      <c r="F106" s="74">
        <v>28</v>
      </c>
      <c r="G106" s="74">
        <v>14</v>
      </c>
      <c r="H106" s="74">
        <v>22</v>
      </c>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row>
    <row r="107" spans="1:33" x14ac:dyDescent="0.25">
      <c r="A107" s="74" t="s">
        <v>827</v>
      </c>
      <c r="B107" s="74">
        <v>10</v>
      </c>
      <c r="C107" s="74">
        <v>0.86</v>
      </c>
      <c r="D107" s="74" t="s">
        <v>837</v>
      </c>
      <c r="E107" s="74">
        <v>24</v>
      </c>
      <c r="F107" s="74">
        <v>32</v>
      </c>
      <c r="G107" s="74">
        <v>19</v>
      </c>
      <c r="H107" s="74">
        <v>27</v>
      </c>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row>
    <row r="108" spans="1:33" x14ac:dyDescent="0.25">
      <c r="A108" s="74" t="s">
        <v>828</v>
      </c>
      <c r="B108" s="74">
        <v>43</v>
      </c>
      <c r="C108" s="74">
        <v>0.99</v>
      </c>
      <c r="D108" s="74" t="s">
        <v>837</v>
      </c>
      <c r="E108" s="74">
        <v>28</v>
      </c>
      <c r="F108" s="74">
        <v>47</v>
      </c>
      <c r="G108" s="74">
        <v>25</v>
      </c>
      <c r="H108" s="74">
        <v>44</v>
      </c>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row>
    <row r="109" spans="1:33" x14ac:dyDescent="0.25">
      <c r="A109" s="74" t="s">
        <v>829</v>
      </c>
      <c r="B109" s="74">
        <v>29</v>
      </c>
      <c r="C109" s="74">
        <v>1.04</v>
      </c>
      <c r="D109" s="74" t="s">
        <v>837</v>
      </c>
      <c r="E109" s="74">
        <v>23</v>
      </c>
      <c r="F109" s="74">
        <v>53</v>
      </c>
      <c r="G109" s="74">
        <v>21</v>
      </c>
      <c r="H109" s="74">
        <v>48</v>
      </c>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row>
    <row r="110" spans="1:33" x14ac:dyDescent="0.25">
      <c r="A110" s="74" t="s">
        <v>830</v>
      </c>
      <c r="B110" s="74">
        <v>25</v>
      </c>
      <c r="C110" s="74">
        <v>1.02</v>
      </c>
      <c r="D110" s="74" t="s">
        <v>837</v>
      </c>
      <c r="E110" s="74">
        <v>31</v>
      </c>
      <c r="F110" s="74">
        <v>60</v>
      </c>
      <c r="G110" s="74">
        <v>28</v>
      </c>
      <c r="H110" s="74">
        <v>53</v>
      </c>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row>
    <row r="111" spans="1:33" x14ac:dyDescent="0.25">
      <c r="A111" s="74" t="s">
        <v>831</v>
      </c>
      <c r="B111" s="74">
        <v>8</v>
      </c>
      <c r="C111" s="74">
        <v>0.71</v>
      </c>
      <c r="D111" s="74" t="s">
        <v>837</v>
      </c>
      <c r="E111" s="74">
        <v>23</v>
      </c>
      <c r="F111" s="74">
        <v>28</v>
      </c>
      <c r="G111" s="74">
        <v>19</v>
      </c>
      <c r="H111" s="74">
        <v>24</v>
      </c>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row>
    <row r="112" spans="1:33" x14ac:dyDescent="0.25">
      <c r="A112" s="74" t="s">
        <v>832</v>
      </c>
      <c r="B112" s="74">
        <v>37</v>
      </c>
      <c r="C112" s="74">
        <v>1.02</v>
      </c>
      <c r="D112" s="74" t="s">
        <v>790</v>
      </c>
      <c r="E112" s="74">
        <v>34</v>
      </c>
      <c r="F112" s="74">
        <v>69</v>
      </c>
      <c r="G112" s="74">
        <v>3</v>
      </c>
      <c r="H112" s="74">
        <v>10</v>
      </c>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row>
    <row r="113" spans="1:33" x14ac:dyDescent="0.25">
      <c r="A113" s="74" t="s">
        <v>493</v>
      </c>
      <c r="B113" s="74">
        <v>24</v>
      </c>
      <c r="C113" s="74">
        <v>0.96</v>
      </c>
      <c r="D113" s="74" t="s">
        <v>837</v>
      </c>
      <c r="E113" s="74">
        <v>30</v>
      </c>
      <c r="F113" s="74">
        <v>64</v>
      </c>
      <c r="G113" s="74">
        <v>24</v>
      </c>
      <c r="H113" s="74">
        <v>55</v>
      </c>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row>
    <row r="114" spans="1:33" x14ac:dyDescent="0.25">
      <c r="A114" s="74" t="s">
        <v>833</v>
      </c>
      <c r="B114" s="74">
        <v>7</v>
      </c>
      <c r="C114" s="74">
        <v>1.02</v>
      </c>
      <c r="D114" s="74" t="s">
        <v>837</v>
      </c>
      <c r="E114" s="74">
        <v>17</v>
      </c>
      <c r="F114" s="74">
        <v>44</v>
      </c>
      <c r="G114" s="74">
        <v>15</v>
      </c>
      <c r="H114" s="74">
        <v>38</v>
      </c>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row>
    <row r="115" spans="1:33" x14ac:dyDescent="0.25">
      <c r="A115" s="57"/>
      <c r="B115" s="57"/>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row>
    <row r="116" spans="1:33" ht="15" customHeight="1" x14ac:dyDescent="0.25">
      <c r="A116" s="207" t="s">
        <v>855</v>
      </c>
      <c r="B116" s="207"/>
      <c r="C116" s="207"/>
      <c r="D116" s="207"/>
      <c r="E116" s="207"/>
      <c r="F116" s="207"/>
      <c r="G116" s="207"/>
      <c r="H116" s="207"/>
      <c r="I116" s="20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row>
    <row r="117" spans="1:33" ht="45" x14ac:dyDescent="0.25">
      <c r="A117" s="169" t="s">
        <v>808</v>
      </c>
      <c r="B117" s="169" t="s">
        <v>852</v>
      </c>
      <c r="C117" s="169" t="s">
        <v>856</v>
      </c>
      <c r="D117" s="169" t="s">
        <v>815</v>
      </c>
      <c r="E117" s="169" t="s">
        <v>813</v>
      </c>
      <c r="F117" s="169" t="s">
        <v>814</v>
      </c>
      <c r="G117" s="169" t="s">
        <v>854</v>
      </c>
      <c r="H117" s="169" t="s">
        <v>816</v>
      </c>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row>
    <row r="118" spans="1:33" x14ac:dyDescent="0.25">
      <c r="A118" s="74" t="s">
        <v>819</v>
      </c>
      <c r="B118" s="74">
        <v>9</v>
      </c>
      <c r="C118" s="74">
        <v>1.1599999999999999</v>
      </c>
      <c r="D118" s="74" t="s">
        <v>837</v>
      </c>
      <c r="E118" s="74">
        <v>36</v>
      </c>
      <c r="F118" s="74">
        <v>40</v>
      </c>
      <c r="G118" s="74">
        <v>24</v>
      </c>
      <c r="H118" s="74">
        <v>27</v>
      </c>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row>
    <row r="119" spans="1:33" x14ac:dyDescent="0.25">
      <c r="A119" s="57"/>
      <c r="B119" s="57"/>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row>
    <row r="120" spans="1:33" x14ac:dyDescent="0.25">
      <c r="A120" s="57"/>
      <c r="B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row>
    <row r="121" spans="1:33" ht="15" customHeight="1" x14ac:dyDescent="0.25">
      <c r="A121" s="205" t="s">
        <v>857</v>
      </c>
      <c r="B121" s="205"/>
      <c r="C121" s="205"/>
      <c r="D121" s="205"/>
      <c r="E121" s="205"/>
      <c r="F121" s="205"/>
      <c r="G121" s="205"/>
      <c r="H121" s="205"/>
      <c r="I121" s="205"/>
      <c r="J121" s="205"/>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row>
    <row r="122" spans="1:33" ht="60" x14ac:dyDescent="0.25">
      <c r="A122" s="169" t="s">
        <v>808</v>
      </c>
      <c r="B122" s="169" t="s">
        <v>852</v>
      </c>
      <c r="C122" s="169" t="s">
        <v>858</v>
      </c>
      <c r="D122" s="169" t="s">
        <v>859</v>
      </c>
      <c r="E122" s="169" t="s">
        <v>815</v>
      </c>
      <c r="F122" s="169" t="s">
        <v>813</v>
      </c>
      <c r="G122" s="169" t="s">
        <v>814</v>
      </c>
      <c r="H122" s="169" t="s">
        <v>854</v>
      </c>
      <c r="I122" s="169" t="s">
        <v>816</v>
      </c>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row>
    <row r="123" spans="1:33" x14ac:dyDescent="0.25">
      <c r="A123" s="74" t="s">
        <v>819</v>
      </c>
      <c r="B123" s="74">
        <v>9</v>
      </c>
      <c r="C123" s="74">
        <v>96</v>
      </c>
      <c r="D123" s="74">
        <v>1.37</v>
      </c>
      <c r="E123" s="74" t="s">
        <v>837</v>
      </c>
      <c r="F123" s="74">
        <v>20</v>
      </c>
      <c r="G123" s="74">
        <v>40</v>
      </c>
      <c r="H123" s="74">
        <v>12</v>
      </c>
      <c r="I123" s="74">
        <v>27</v>
      </c>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row>
    <row r="124" spans="1:33" x14ac:dyDescent="0.25">
      <c r="A124" s="57"/>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row>
    <row r="125" spans="1:33" ht="48.75" customHeight="1" x14ac:dyDescent="0.25">
      <c r="A125" s="206" t="s">
        <v>860</v>
      </c>
      <c r="B125" s="206"/>
      <c r="C125" s="206"/>
      <c r="D125" s="206"/>
      <c r="E125" s="206"/>
      <c r="F125" s="206"/>
      <c r="G125" s="206"/>
      <c r="H125" s="206"/>
      <c r="I125" s="236"/>
      <c r="J125" s="236"/>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row>
    <row r="126" spans="1:33" ht="105" x14ac:dyDescent="0.25">
      <c r="A126" s="169" t="s">
        <v>861</v>
      </c>
      <c r="B126" s="169" t="s">
        <v>815</v>
      </c>
      <c r="C126" s="169" t="s">
        <v>862</v>
      </c>
      <c r="D126" s="169" t="s">
        <v>863</v>
      </c>
      <c r="E126" s="169" t="s">
        <v>864</v>
      </c>
      <c r="F126" s="169" t="s">
        <v>865</v>
      </c>
      <c r="G126" s="169" t="s">
        <v>866</v>
      </c>
      <c r="H126" s="169" t="s">
        <v>867</v>
      </c>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row>
    <row r="127" spans="1:33" x14ac:dyDescent="0.25">
      <c r="A127" s="92" t="s">
        <v>819</v>
      </c>
      <c r="B127" s="92" t="s">
        <v>790</v>
      </c>
      <c r="C127" s="92" t="s">
        <v>868</v>
      </c>
      <c r="D127" s="92">
        <v>-9</v>
      </c>
      <c r="E127" s="92">
        <v>-9</v>
      </c>
      <c r="F127" s="92">
        <v>0</v>
      </c>
      <c r="G127" s="92">
        <v>18</v>
      </c>
      <c r="H127" s="92" t="s">
        <v>869</v>
      </c>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row>
    <row r="128" spans="1:33" x14ac:dyDescent="0.25">
      <c r="A128" s="92" t="s">
        <v>820</v>
      </c>
      <c r="B128" s="92" t="s">
        <v>790</v>
      </c>
      <c r="C128" s="92" t="s">
        <v>868</v>
      </c>
      <c r="D128" s="92">
        <v>-10</v>
      </c>
      <c r="E128" s="92">
        <v>-8</v>
      </c>
      <c r="F128" s="92">
        <v>1</v>
      </c>
      <c r="G128" s="92">
        <v>22</v>
      </c>
      <c r="H128" s="92" t="s">
        <v>870</v>
      </c>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row>
    <row r="129" spans="1:31" x14ac:dyDescent="0.25">
      <c r="A129" s="92" t="s">
        <v>821</v>
      </c>
      <c r="B129" s="92" t="s">
        <v>790</v>
      </c>
      <c r="C129" s="92" t="s">
        <v>868</v>
      </c>
      <c r="D129" s="92">
        <v>-3</v>
      </c>
      <c r="E129" s="92">
        <v>-8</v>
      </c>
      <c r="F129" s="92">
        <v>2</v>
      </c>
      <c r="G129" s="92">
        <v>14</v>
      </c>
      <c r="H129" s="92" t="s">
        <v>869</v>
      </c>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row>
    <row r="130" spans="1:31" x14ac:dyDescent="0.25">
      <c r="A130" s="92" t="s">
        <v>822</v>
      </c>
      <c r="B130" s="92" t="s">
        <v>790</v>
      </c>
      <c r="C130" s="92" t="s">
        <v>868</v>
      </c>
      <c r="D130" s="92">
        <v>2</v>
      </c>
      <c r="E130" s="92">
        <v>0</v>
      </c>
      <c r="F130" s="92">
        <v>1</v>
      </c>
      <c r="G130" s="92">
        <v>17</v>
      </c>
      <c r="H130" s="92" t="s">
        <v>870</v>
      </c>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row>
    <row r="131" spans="1:31" x14ac:dyDescent="0.25">
      <c r="A131" s="92" t="s">
        <v>823</v>
      </c>
      <c r="B131" s="92" t="s">
        <v>795</v>
      </c>
      <c r="C131" s="92" t="s">
        <v>868</v>
      </c>
      <c r="D131" s="92">
        <v>-8</v>
      </c>
      <c r="E131" s="92">
        <v>-9</v>
      </c>
      <c r="F131" s="92">
        <v>1</v>
      </c>
      <c r="G131" s="92">
        <v>10</v>
      </c>
      <c r="H131" s="92" t="s">
        <v>869</v>
      </c>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row>
    <row r="132" spans="1:31" x14ac:dyDescent="0.25">
      <c r="A132" s="92" t="s">
        <v>824</v>
      </c>
      <c r="B132" s="92" t="s">
        <v>795</v>
      </c>
      <c r="C132" s="92" t="s">
        <v>868</v>
      </c>
      <c r="D132" s="92">
        <v>-6</v>
      </c>
      <c r="E132" s="92">
        <v>-4</v>
      </c>
      <c r="F132" s="92">
        <v>1</v>
      </c>
      <c r="G132" s="92">
        <v>13</v>
      </c>
      <c r="H132" s="92" t="s">
        <v>870</v>
      </c>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row>
    <row r="133" spans="1:31" x14ac:dyDescent="0.25">
      <c r="A133" s="92" t="s">
        <v>825</v>
      </c>
      <c r="B133" s="92" t="s">
        <v>790</v>
      </c>
      <c r="C133" s="92" t="s">
        <v>868</v>
      </c>
      <c r="D133" s="92">
        <v>-1</v>
      </c>
      <c r="E133" s="92">
        <v>-9</v>
      </c>
      <c r="F133" s="92">
        <v>2</v>
      </c>
      <c r="G133" s="92">
        <v>15</v>
      </c>
      <c r="H133" s="92" t="s">
        <v>869</v>
      </c>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row>
    <row r="134" spans="1:31" x14ac:dyDescent="0.25">
      <c r="A134" s="92" t="s">
        <v>826</v>
      </c>
      <c r="B134" s="92" t="s">
        <v>790</v>
      </c>
      <c r="C134" s="92" t="s">
        <v>868</v>
      </c>
      <c r="D134" s="92">
        <v>0</v>
      </c>
      <c r="E134" s="92">
        <v>-2</v>
      </c>
      <c r="F134" s="92">
        <v>1</v>
      </c>
      <c r="G134" s="92">
        <v>9</v>
      </c>
      <c r="H134" s="92" t="s">
        <v>870</v>
      </c>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row>
    <row r="135" spans="1:31" x14ac:dyDescent="0.25">
      <c r="A135" s="92" t="s">
        <v>827</v>
      </c>
      <c r="B135" s="92" t="s">
        <v>790</v>
      </c>
      <c r="C135" s="92" t="s">
        <v>868</v>
      </c>
      <c r="D135" s="92">
        <v>1</v>
      </c>
      <c r="E135" s="92">
        <v>-3</v>
      </c>
      <c r="F135" s="92">
        <v>2</v>
      </c>
      <c r="G135" s="92">
        <v>7</v>
      </c>
      <c r="H135" s="92" t="s">
        <v>869</v>
      </c>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row>
    <row r="136" spans="1:31" x14ac:dyDescent="0.25">
      <c r="A136" s="92" t="s">
        <v>828</v>
      </c>
      <c r="B136" s="92" t="s">
        <v>790</v>
      </c>
      <c r="C136" s="92" t="s">
        <v>868</v>
      </c>
      <c r="D136" s="92">
        <v>-1</v>
      </c>
      <c r="E136" s="92">
        <v>-1</v>
      </c>
      <c r="F136" s="92">
        <v>1</v>
      </c>
      <c r="G136" s="92">
        <v>14</v>
      </c>
      <c r="H136" s="92" t="s">
        <v>870</v>
      </c>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row>
    <row r="137" spans="1:31" x14ac:dyDescent="0.25">
      <c r="A137" s="92" t="s">
        <v>829</v>
      </c>
      <c r="B137" s="92" t="s">
        <v>790</v>
      </c>
      <c r="C137" s="92" t="s">
        <v>868</v>
      </c>
      <c r="D137" s="92">
        <v>-4</v>
      </c>
      <c r="E137" s="92">
        <v>-15</v>
      </c>
      <c r="F137" s="92">
        <v>2</v>
      </c>
      <c r="G137" s="92">
        <v>23</v>
      </c>
      <c r="H137" s="92" t="s">
        <v>869</v>
      </c>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row>
    <row r="138" spans="1:31" x14ac:dyDescent="0.25">
      <c r="A138" s="92" t="s">
        <v>830</v>
      </c>
      <c r="B138" s="92" t="s">
        <v>790</v>
      </c>
      <c r="C138" s="92" t="s">
        <v>868</v>
      </c>
      <c r="D138" s="92">
        <v>-1</v>
      </c>
      <c r="E138" s="92">
        <v>-11</v>
      </c>
      <c r="F138" s="92">
        <v>2</v>
      </c>
      <c r="G138" s="92">
        <v>20</v>
      </c>
      <c r="H138" s="92" t="s">
        <v>869</v>
      </c>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row>
    <row r="139" spans="1:31" x14ac:dyDescent="0.25">
      <c r="A139" s="92" t="s">
        <v>831</v>
      </c>
      <c r="B139" s="92" t="s">
        <v>790</v>
      </c>
      <c r="C139" s="92" t="s">
        <v>868</v>
      </c>
      <c r="D139" s="92">
        <v>-4</v>
      </c>
      <c r="E139" s="92">
        <v>-2</v>
      </c>
      <c r="F139" s="92">
        <v>0</v>
      </c>
      <c r="G139" s="92">
        <v>7</v>
      </c>
      <c r="H139" s="92" t="s">
        <v>869</v>
      </c>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row>
    <row r="140" spans="1:31" x14ac:dyDescent="0.25">
      <c r="A140" s="92" t="s">
        <v>832</v>
      </c>
      <c r="B140" s="92" t="s">
        <v>795</v>
      </c>
      <c r="C140" s="92" t="s">
        <v>868</v>
      </c>
      <c r="D140" s="92">
        <v>4</v>
      </c>
      <c r="E140" s="92">
        <v>2</v>
      </c>
      <c r="F140" s="92">
        <v>1</v>
      </c>
      <c r="G140" s="92">
        <v>9</v>
      </c>
      <c r="H140" s="92" t="s">
        <v>870</v>
      </c>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row>
    <row r="141" spans="1:31" x14ac:dyDescent="0.25">
      <c r="A141" s="92" t="s">
        <v>493</v>
      </c>
      <c r="B141" s="92" t="s">
        <v>790</v>
      </c>
      <c r="C141" s="92" t="s">
        <v>868</v>
      </c>
      <c r="D141" s="92">
        <v>-7</v>
      </c>
      <c r="E141" s="92">
        <v>-15</v>
      </c>
      <c r="F141" s="92">
        <v>2</v>
      </c>
      <c r="G141" s="92">
        <v>33</v>
      </c>
      <c r="H141" s="92" t="s">
        <v>870</v>
      </c>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row>
    <row r="142" spans="1:31" x14ac:dyDescent="0.25">
      <c r="A142" s="92" t="s">
        <v>833</v>
      </c>
      <c r="B142" s="92" t="s">
        <v>790</v>
      </c>
      <c r="C142" s="92" t="s">
        <v>868</v>
      </c>
      <c r="D142" s="92">
        <v>-4</v>
      </c>
      <c r="E142" s="92">
        <v>-5</v>
      </c>
      <c r="F142" s="92">
        <v>1</v>
      </c>
      <c r="G142" s="92">
        <v>14</v>
      </c>
      <c r="H142" s="92" t="s">
        <v>870</v>
      </c>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row>
  </sheetData>
  <mergeCells count="10">
    <mergeCell ref="A40:N40"/>
    <mergeCell ref="A1:K1"/>
    <mergeCell ref="A23:E23"/>
    <mergeCell ref="A20:G20"/>
    <mergeCell ref="A93:G93"/>
    <mergeCell ref="A97:I97"/>
    <mergeCell ref="A116:I116"/>
    <mergeCell ref="A121:J121"/>
    <mergeCell ref="A89:H89"/>
    <mergeCell ref="A125:H125"/>
  </mergeCells>
  <conditionalFormatting sqref="D91">
    <cfRule type="cellIs" dxfId="49" priority="2" operator="lessThan">
      <formula>$C91</formula>
    </cfRule>
    <cfRule type="cellIs" dxfId="48" priority="3" operator="greaterThan">
      <formula>$C91</formula>
    </cfRule>
  </conditionalFormatting>
  <conditionalFormatting sqref="A3">
    <cfRule type="top10" dxfId="47" priority="4" rank="1"/>
    <cfRule type="top10" dxfId="46" priority="5" percent="1" bottom="1" rank="25"/>
    <cfRule type="top10" dxfId="45" priority="6" percent="1" rank="25"/>
  </conditionalFormatting>
  <conditionalFormatting sqref="A4">
    <cfRule type="top10" dxfId="44" priority="7" rank="1"/>
    <cfRule type="top10" dxfId="43" priority="8" percent="1" bottom="1" rank="25"/>
    <cfRule type="top10" dxfId="42" priority="9" percent="1" rank="25"/>
  </conditionalFormatting>
  <conditionalFormatting sqref="A5">
    <cfRule type="top10" dxfId="41" priority="10" rank="1"/>
    <cfRule type="top10" dxfId="40" priority="11" percent="1" bottom="1" rank="25"/>
    <cfRule type="top10" dxfId="39" priority="12" percent="1" rank="25"/>
  </conditionalFormatting>
  <conditionalFormatting sqref="A6">
    <cfRule type="top10" dxfId="38" priority="13" rank="1"/>
    <cfRule type="top10" dxfId="37" priority="14" percent="1" bottom="1" rank="25"/>
    <cfRule type="top10" dxfId="36" priority="15" percent="1" rank="25"/>
  </conditionalFormatting>
  <conditionalFormatting sqref="A7">
    <cfRule type="top10" dxfId="35" priority="16" rank="1"/>
    <cfRule type="top10" dxfId="34" priority="17" percent="1" bottom="1" rank="25"/>
    <cfRule type="top10" dxfId="33" priority="18" percent="1" rank="25"/>
  </conditionalFormatting>
  <conditionalFormatting sqref="A8">
    <cfRule type="top10" dxfId="32" priority="19" rank="1"/>
    <cfRule type="top10" dxfId="31" priority="20" percent="1" bottom="1" rank="25"/>
    <cfRule type="top10" dxfId="30" priority="21" percent="1" rank="25"/>
  </conditionalFormatting>
  <conditionalFormatting sqref="A9">
    <cfRule type="top10" dxfId="29" priority="22" rank="1"/>
    <cfRule type="top10" dxfId="28" priority="23" percent="1" bottom="1" rank="25"/>
    <cfRule type="top10" dxfId="27" priority="24" percent="1" rank="25"/>
  </conditionalFormatting>
  <conditionalFormatting sqref="A10">
    <cfRule type="top10" dxfId="26" priority="25" rank="1"/>
    <cfRule type="top10" dxfId="25" priority="26" percent="1" bottom="1" rank="25"/>
    <cfRule type="top10" dxfId="24" priority="27" percent="1" rank="25"/>
  </conditionalFormatting>
  <conditionalFormatting sqref="A11">
    <cfRule type="top10" dxfId="23" priority="28" rank="1"/>
    <cfRule type="top10" dxfId="22" priority="29" percent="1" bottom="1" rank="25"/>
    <cfRule type="top10" dxfId="21" priority="30" percent="1" rank="25"/>
  </conditionalFormatting>
  <conditionalFormatting sqref="A12">
    <cfRule type="top10" dxfId="20" priority="31" rank="1"/>
    <cfRule type="top10" dxfId="19" priority="32" percent="1" bottom="1" rank="25"/>
    <cfRule type="top10" dxfId="18" priority="33" percent="1" rank="25"/>
  </conditionalFormatting>
  <conditionalFormatting sqref="A13">
    <cfRule type="top10" dxfId="17" priority="34" rank="1"/>
    <cfRule type="top10" dxfId="16" priority="35" percent="1" bottom="1" rank="25"/>
    <cfRule type="top10" dxfId="15" priority="36" percent="1" rank="25"/>
  </conditionalFormatting>
  <conditionalFormatting sqref="A14">
    <cfRule type="top10" dxfId="14" priority="37" rank="1"/>
    <cfRule type="top10" dxfId="13" priority="38" percent="1" bottom="1" rank="25"/>
    <cfRule type="top10" dxfId="12" priority="39" percent="1" rank="25"/>
  </conditionalFormatting>
  <conditionalFormatting sqref="A15">
    <cfRule type="top10" dxfId="11" priority="40" rank="1"/>
    <cfRule type="top10" dxfId="10" priority="41" percent="1" bottom="1" rank="25"/>
    <cfRule type="top10" dxfId="9" priority="42" percent="1" rank="25"/>
  </conditionalFormatting>
  <conditionalFormatting sqref="A16">
    <cfRule type="top10" dxfId="8" priority="43" rank="1"/>
    <cfRule type="top10" dxfId="7" priority="44" percent="1" bottom="1" rank="25"/>
    <cfRule type="top10" dxfId="6" priority="45" percent="1" rank="25"/>
  </conditionalFormatting>
  <conditionalFormatting sqref="A17">
    <cfRule type="top10" dxfId="5" priority="46" rank="1"/>
    <cfRule type="top10" dxfId="4" priority="47" percent="1" bottom="1" rank="25"/>
    <cfRule type="top10" dxfId="3" priority="48" percent="1" rank="25"/>
  </conditionalFormatting>
  <conditionalFormatting sqref="A18">
    <cfRule type="top10" dxfId="2" priority="49" rank="1"/>
    <cfRule type="top10" dxfId="1" priority="50" percent="1" bottom="1" rank="25"/>
    <cfRule type="top10" dxfId="0" priority="51" percent="1" rank="25"/>
  </conditionalFormatting>
  <pageMargins left="0.70866141732283472" right="0.70866141732283472" top="0.74803149606299213" bottom="0.74803149606299213" header="0.51181102362204722" footer="0.51181102362204722"/>
  <pageSetup paperSize="8" scale="80" firstPageNumber="0" orientation="landscape" r:id="rId1"/>
  <drawing r:id="rId2"/>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vt:i4>
      </vt:variant>
    </vt:vector>
  </HeadingPairs>
  <TitlesOfParts>
    <vt:vector size="10" baseType="lpstr">
      <vt:lpstr>Copertina</vt:lpstr>
      <vt:lpstr>Tabb. 4.1.1 a - 4.1.1 e</vt:lpstr>
      <vt:lpstr>Tabb. 4.1.3 a - 4.1.3 d</vt:lpstr>
      <vt:lpstr>Tab. 4.1.4 a - 4.1.4 e</vt:lpstr>
      <vt:lpstr>Tabb. 4.2.1 a - 4.2.1 e</vt:lpstr>
      <vt:lpstr>Tabb. 4.2.2 a - 4.2.2 b</vt:lpstr>
      <vt:lpstr>Tab. 4.2.3 a</vt:lpstr>
      <vt:lpstr>Tabb. 4.3.2 a - 4.3.2 e</vt:lpstr>
      <vt:lpstr>Tabb. 4.4.2 a - 4.4.2 l</vt:lpstr>
      <vt:lpstr>'Tabb. 4.1.3 a - 4.1.3 d'!_GoBack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Gigi Monastero</dc:creator>
  <dc:description/>
  <cp:lastModifiedBy>Gigi</cp:lastModifiedBy>
  <cp:revision>4</cp:revision>
  <cp:lastPrinted>2017-05-09T08:58:13Z</cp:lastPrinted>
  <dcterms:created xsi:type="dcterms:W3CDTF">2006-09-25T09:17:32Z</dcterms:created>
  <dcterms:modified xsi:type="dcterms:W3CDTF">2017-05-09T08:58:55Z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