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9210" activeTab="1"/>
  </bookViews>
  <sheets>
    <sheet name="INPS 27,72 %" sheetId="1" r:id="rId1"/>
    <sheet name="INPS 18%" sheetId="2" r:id="rId2"/>
  </sheets>
  <definedNames>
    <definedName name="_xlnm.Print_Area" localSheetId="1">'INPS 18%'!$A$18:$D$89</definedName>
    <definedName name="_xlnm.Print_Area" localSheetId="0">'INPS 27,72 %'!$A$18:$D$89</definedName>
    <definedName name="OLE_LINK7" localSheetId="1">'INPS 18%'!$A$54</definedName>
    <definedName name="OLE_LINK7" localSheetId="0">'INPS 27,72 %'!$A$54</definedName>
  </definedNames>
  <calcPr fullCalcOnLoad="1"/>
</workbook>
</file>

<file path=xl/comments1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<sst xmlns="http://schemas.openxmlformats.org/spreadsheetml/2006/main" count="68" uniqueCount="33">
  <si>
    <t>Importo complessivo inps 2/3 ente</t>
  </si>
  <si>
    <t xml:space="preserve">TOTALE </t>
  </si>
  <si>
    <t>IRAP</t>
  </si>
  <si>
    <t>Complessivo oneri carico amministrazione</t>
  </si>
  <si>
    <t>Inps 2/3 Carico Amministrazione</t>
  </si>
  <si>
    <t>Costo complessivo</t>
  </si>
  <si>
    <t>Importo Omnicomprensivo</t>
  </si>
  <si>
    <t>Omnicomprensivo per la soglia di esenzione</t>
  </si>
  <si>
    <t>Omnicomprensivo oltre soglia di esenzione</t>
  </si>
  <si>
    <t>Netto prima della rit. Inps</t>
  </si>
  <si>
    <t>Importo non soggetto a rit. Inps</t>
  </si>
  <si>
    <t>Esenzione effettiva</t>
  </si>
  <si>
    <t xml:space="preserve">Imponibile contributivo </t>
  </si>
  <si>
    <t>Netto corrisposto</t>
  </si>
  <si>
    <t>Importo complessivo irap ente</t>
  </si>
  <si>
    <t>Ritenuta d'acconto al 20%</t>
  </si>
  <si>
    <t>inps 1/3</t>
  </si>
  <si>
    <t>Impon. Irap</t>
  </si>
  <si>
    <t>Imponibile INPS</t>
  </si>
  <si>
    <t>Compenso percepito nell'anno</t>
  </si>
  <si>
    <t>27,72</t>
  </si>
  <si>
    <t>aliquota</t>
  </si>
  <si>
    <t>c/Amm.</t>
  </si>
  <si>
    <t>c/prestat.</t>
  </si>
  <si>
    <t>Esenzione effettiva (residua)</t>
  </si>
  <si>
    <t>Contributi INPS 2/3 a carico dell'Amministrazione</t>
  </si>
  <si>
    <t>IRAP 8,50% (a carico dell'Amministrazione)</t>
  </si>
  <si>
    <r>
      <t>QUADRATURA (</t>
    </r>
    <r>
      <rPr>
        <b/>
        <sz val="8"/>
        <rFont val="Arial"/>
        <family val="2"/>
      </rPr>
      <t>lordo prestatore + tot oneri c/amm</t>
    </r>
    <r>
      <rPr>
        <b/>
        <sz val="10"/>
        <rFont val="Arial"/>
        <family val="2"/>
      </rPr>
      <t>)</t>
    </r>
  </si>
  <si>
    <r>
      <t xml:space="preserve">Compenso lordo percipiente </t>
    </r>
    <r>
      <rPr>
        <sz val="8"/>
        <rFont val="Arial Narrow"/>
        <family val="2"/>
      </rPr>
      <t>(importo contratto-oneri c/amm)</t>
    </r>
  </si>
  <si>
    <t>Importo ritenuta inps 1/3 c/percipiente</t>
  </si>
  <si>
    <t>Prospetto di liquidazione (aliquota 27,72%)</t>
  </si>
  <si>
    <t>INPS 2012</t>
  </si>
  <si>
    <t>Prospetto di liquidazione (aliquota 18,00%)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</si>
</sst>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color indexed="4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2" fontId="0" fillId="2" borderId="0" xfId="0" applyNumberFormat="1" applyFill="1" applyBorder="1" applyAlignment="1">
      <alignment/>
    </xf>
    <xf numFmtId="4" fontId="3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2" fontId="3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4" borderId="2" xfId="0" applyFill="1" applyBorder="1" applyAlignment="1">
      <alignment/>
    </xf>
    <xf numFmtId="4" fontId="3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4" fontId="3" fillId="4" borderId="5" xfId="0" applyNumberFormat="1" applyFont="1" applyFill="1" applyBorder="1" applyAlignment="1">
      <alignment/>
    </xf>
    <xf numFmtId="4" fontId="0" fillId="4" borderId="5" xfId="0" applyNumberFormat="1" applyFill="1" applyBorder="1" applyAlignment="1">
      <alignment/>
    </xf>
    <xf numFmtId="4" fontId="3" fillId="4" borderId="6" xfId="0" applyNumberFormat="1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5" fillId="2" borderId="10" xfId="0" applyFont="1" applyFill="1" applyBorder="1" applyAlignment="1">
      <alignment/>
    </xf>
    <xf numFmtId="4" fontId="6" fillId="0" borderId="11" xfId="0" applyNumberFormat="1" applyFont="1" applyFill="1" applyBorder="1" applyAlignment="1" applyProtection="1">
      <alignment/>
      <protection locked="0"/>
    </xf>
    <xf numFmtId="4" fontId="0" fillId="2" borderId="12" xfId="0" applyNumberFormat="1" applyFill="1" applyBorder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4" fontId="0" fillId="2" borderId="13" xfId="0" applyNumberFormat="1" applyFill="1" applyBorder="1" applyAlignment="1" applyProtection="1">
      <alignment/>
      <protection hidden="1"/>
    </xf>
    <xf numFmtId="4" fontId="0" fillId="2" borderId="0" xfId="0" applyNumberFormat="1" applyFill="1" applyAlignment="1" applyProtection="1">
      <alignment/>
      <protection hidden="1"/>
    </xf>
    <xf numFmtId="4" fontId="0" fillId="2" borderId="14" xfId="0" applyNumberFormat="1" applyFill="1" applyBorder="1" applyAlignment="1" applyProtection="1">
      <alignment/>
      <protection hidden="1"/>
    </xf>
    <xf numFmtId="2" fontId="0" fillId="2" borderId="14" xfId="0" applyNumberForma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4" fontId="11" fillId="0" borderId="0" xfId="0" applyNumberFormat="1" applyFont="1" applyAlignment="1">
      <alignment/>
    </xf>
    <xf numFmtId="0" fontId="13" fillId="0" borderId="15" xfId="0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0" fontId="13" fillId="0" borderId="9" xfId="0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3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21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3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workbookViewId="0" topLeftCell="A1">
      <selection activeCell="A12" sqref="A12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2" t="s">
        <v>30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3" t="s">
        <v>6</v>
      </c>
      <c r="B2" s="34">
        <v>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1" t="s">
        <v>10</v>
      </c>
      <c r="B4" s="35">
        <f>B47</f>
        <v>5000</v>
      </c>
      <c r="C4" s="36"/>
      <c r="D4" s="36"/>
      <c r="E4" s="36"/>
      <c r="F4" s="37"/>
      <c r="G4" s="37"/>
      <c r="H4" s="37"/>
    </row>
    <row r="5" spans="1:8" ht="12.75">
      <c r="A5" s="32" t="s">
        <v>24</v>
      </c>
      <c r="B5" s="38">
        <f>B49</f>
        <v>5000</v>
      </c>
      <c r="C5" s="36"/>
      <c r="D5" s="36"/>
      <c r="E5" s="36"/>
      <c r="F5" s="37"/>
      <c r="G5" s="37"/>
      <c r="H5" s="37"/>
    </row>
    <row r="6" spans="1:8" ht="12.75">
      <c r="A6" s="12" t="s">
        <v>7</v>
      </c>
      <c r="B6" s="39">
        <f>IF(AND(B2-B49&gt;0,B2&gt;B49+B49*8.5/100),B49+B49*8.5/100,B2)</f>
        <v>0</v>
      </c>
      <c r="C6" s="39">
        <f>B6/1.085</f>
        <v>0</v>
      </c>
      <c r="D6" s="39"/>
      <c r="E6" s="36">
        <f>B6-C6</f>
        <v>0</v>
      </c>
      <c r="F6" s="36">
        <f>E6</f>
        <v>0</v>
      </c>
      <c r="G6" s="36"/>
      <c r="H6" s="36"/>
    </row>
    <row r="7" spans="1:8" ht="13.5" thickBot="1">
      <c r="A7" s="12" t="s">
        <v>8</v>
      </c>
      <c r="B7" s="40">
        <f>IF(B2-B6&gt;0,B2-B6,0)</f>
        <v>0</v>
      </c>
      <c r="C7" s="40">
        <f>B7/(1+0.085+0.1848)</f>
        <v>0</v>
      </c>
      <c r="D7" s="40">
        <f>ROUND(C7,0)</f>
        <v>0</v>
      </c>
      <c r="E7" s="41">
        <f>B7-C7</f>
        <v>0</v>
      </c>
      <c r="F7" s="41">
        <f>C7*8.5/100</f>
        <v>0</v>
      </c>
      <c r="G7" s="41">
        <f>C7*18.48/100</f>
        <v>0</v>
      </c>
      <c r="H7" s="41">
        <f>B51</f>
        <v>0</v>
      </c>
    </row>
    <row r="8" spans="1:8" ht="13.5" thickTop="1">
      <c r="A8" s="13" t="s">
        <v>1</v>
      </c>
      <c r="B8" s="9">
        <f aca="true" t="shared" si="0" ref="B8:H8">SUM(B6:B7)</f>
        <v>0</v>
      </c>
      <c r="C8" s="9">
        <f t="shared" si="0"/>
        <v>0</v>
      </c>
      <c r="D8" s="9"/>
      <c r="E8" s="14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</row>
    <row r="9" spans="1:8" ht="12.75">
      <c r="A9" s="13"/>
      <c r="B9" s="9"/>
      <c r="C9" s="9"/>
      <c r="D9" s="9"/>
      <c r="E9" s="14"/>
      <c r="F9" s="15"/>
      <c r="G9" s="15">
        <f>D7*27.72/100/3*2</f>
        <v>0</v>
      </c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3" t="s">
        <v>19</v>
      </c>
      <c r="B11" s="34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4" t="s">
        <v>14</v>
      </c>
      <c r="B13" s="25">
        <f>F8</f>
        <v>0</v>
      </c>
      <c r="C13" s="1"/>
      <c r="D13" s="1"/>
      <c r="F13" s="53" t="s">
        <v>31</v>
      </c>
      <c r="G13" s="54"/>
      <c r="H13" s="55"/>
    </row>
    <row r="14" spans="1:8" ht="12.75">
      <c r="A14" s="26" t="s">
        <v>0</v>
      </c>
      <c r="B14" s="27">
        <f>G8</f>
        <v>0</v>
      </c>
      <c r="C14" s="1"/>
      <c r="D14" s="1"/>
      <c r="E14"/>
      <c r="F14" s="51" t="s">
        <v>21</v>
      </c>
      <c r="G14" s="22" t="s">
        <v>23</v>
      </c>
      <c r="H14" s="21" t="s">
        <v>22</v>
      </c>
    </row>
    <row r="15" spans="1:8" ht="12.75">
      <c r="A15" s="26"/>
      <c r="B15" s="28"/>
      <c r="C15" s="1"/>
      <c r="D15" s="1"/>
      <c r="E15" s="1"/>
      <c r="F15" s="17" t="s">
        <v>20</v>
      </c>
      <c r="G15" s="18">
        <v>9.24</v>
      </c>
      <c r="H15" s="16">
        <v>18.48</v>
      </c>
    </row>
    <row r="16" spans="1:8" ht="13.5" thickBot="1">
      <c r="A16" s="30" t="s">
        <v>27</v>
      </c>
      <c r="B16" s="29">
        <f>B44+G8+F8</f>
        <v>0</v>
      </c>
      <c r="C16" s="1"/>
      <c r="D16" s="1"/>
      <c r="E16" s="1"/>
      <c r="F16" s="19">
        <v>18</v>
      </c>
      <c r="G16" s="18">
        <v>6</v>
      </c>
      <c r="H16" s="20">
        <v>12</v>
      </c>
    </row>
    <row r="17" spans="2:5" ht="12.75">
      <c r="B17" s="2"/>
      <c r="C17" s="1"/>
      <c r="D17" s="1"/>
      <c r="E17" s="1"/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2" t="s">
        <v>28</v>
      </c>
      <c r="B44" s="43">
        <f>B8-E8</f>
        <v>0</v>
      </c>
      <c r="C44" s="1"/>
      <c r="D44" s="1"/>
      <c r="E44" s="1"/>
      <c r="F44"/>
      <c r="G44" s="2"/>
    </row>
    <row r="45" spans="1:6" ht="12.75">
      <c r="A45" s="42" t="s">
        <v>15</v>
      </c>
      <c r="B45" s="43">
        <f>B44*20/100</f>
        <v>0</v>
      </c>
      <c r="C45" s="1"/>
      <c r="D45" s="1"/>
      <c r="E45" s="1"/>
      <c r="F45"/>
    </row>
    <row r="46" spans="1:6" ht="12.75">
      <c r="A46" s="42" t="s">
        <v>9</v>
      </c>
      <c r="B46" s="43">
        <f>B44-B45</f>
        <v>0</v>
      </c>
      <c r="C46" s="1"/>
      <c r="D46" s="1"/>
      <c r="E46" s="2"/>
      <c r="F46"/>
    </row>
    <row r="47" spans="1:6" ht="12.75">
      <c r="A47" s="42" t="s">
        <v>10</v>
      </c>
      <c r="B47" s="43">
        <v>5000</v>
      </c>
      <c r="C47" s="3"/>
      <c r="D47" s="3"/>
      <c r="E47" s="1"/>
      <c r="F47"/>
    </row>
    <row r="48" spans="1:6" ht="12.75">
      <c r="A48" s="42" t="s">
        <v>19</v>
      </c>
      <c r="B48" s="44">
        <f>B11</f>
        <v>0</v>
      </c>
      <c r="C48" s="3"/>
      <c r="D48" s="3"/>
      <c r="E48" s="1"/>
      <c r="F48"/>
    </row>
    <row r="49" spans="1:6" ht="12.75" hidden="1">
      <c r="A49" s="42" t="s">
        <v>11</v>
      </c>
      <c r="B49" s="45">
        <f>IF(B47-B48&gt;0,B47-B48,0)</f>
        <v>5000</v>
      </c>
      <c r="C49" s="3"/>
      <c r="D49" s="3"/>
      <c r="E49" s="1"/>
      <c r="F49"/>
    </row>
    <row r="50" spans="1:6" ht="12.75">
      <c r="A50" s="42" t="s">
        <v>12</v>
      </c>
      <c r="B50" s="44">
        <f>IF(B44&lt;B49,0,ROUND(B44-B49,0))</f>
        <v>0</v>
      </c>
      <c r="C50" s="3"/>
      <c r="D50" s="3"/>
      <c r="E50" s="1"/>
      <c r="F50"/>
    </row>
    <row r="51" spans="1:6" ht="12.75">
      <c r="A51" s="42" t="s">
        <v>29</v>
      </c>
      <c r="B51" s="43">
        <f>C7*9.24/100</f>
        <v>0</v>
      </c>
      <c r="C51" s="3"/>
      <c r="D51" s="3"/>
      <c r="E51" s="1"/>
      <c r="F51"/>
    </row>
    <row r="52" spans="1:6" ht="12.75">
      <c r="A52" s="42" t="s">
        <v>13</v>
      </c>
      <c r="B52" s="43">
        <f>B46-B51</f>
        <v>0</v>
      </c>
      <c r="C52" s="3"/>
      <c r="D52" s="3"/>
      <c r="E52" s="1"/>
      <c r="F52"/>
    </row>
    <row r="53" spans="1:6" ht="12.75">
      <c r="A53" s="42"/>
      <c r="B53" s="46"/>
      <c r="C53" s="3"/>
      <c r="D53" s="3"/>
      <c r="E53" s="1"/>
      <c r="F53"/>
    </row>
    <row r="54" spans="1:6" ht="12.75">
      <c r="A54" s="47" t="s">
        <v>26</v>
      </c>
      <c r="B54" s="48">
        <f>B13</f>
        <v>0</v>
      </c>
      <c r="C54" s="3"/>
      <c r="D54" s="3"/>
      <c r="E54" s="1"/>
      <c r="F54"/>
    </row>
    <row r="55" spans="1:6" ht="12.75">
      <c r="A55" s="49" t="s">
        <v>25</v>
      </c>
      <c r="B55" s="50">
        <f>B14</f>
        <v>0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 password="DC35" sheet="1" objects="1" scenarios="1"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336890" r:id="rId2"/>
    <oleObject progId="Word.Document.8" shapeId="3688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2" t="s">
        <v>32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3" t="s">
        <v>6</v>
      </c>
      <c r="B2" s="34">
        <v>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1" t="s">
        <v>10</v>
      </c>
      <c r="B4" s="35">
        <f>B47</f>
        <v>5000</v>
      </c>
      <c r="C4" s="36"/>
      <c r="D4" s="36"/>
      <c r="E4" s="36"/>
      <c r="F4" s="37"/>
      <c r="G4" s="37"/>
      <c r="H4" s="37"/>
    </row>
    <row r="5" spans="1:8" ht="12.75">
      <c r="A5" s="32" t="s">
        <v>24</v>
      </c>
      <c r="B5" s="38">
        <f>B49</f>
        <v>5000</v>
      </c>
      <c r="C5" s="36"/>
      <c r="D5" s="36"/>
      <c r="E5" s="36"/>
      <c r="F5" s="37"/>
      <c r="G5" s="37"/>
      <c r="H5" s="37"/>
    </row>
    <row r="6" spans="1:8" ht="12.75">
      <c r="A6" s="12" t="s">
        <v>7</v>
      </c>
      <c r="B6" s="39">
        <f>IF(AND(B2-B49&gt;0,B2&gt;B49+B49*8.5/100),B49+B49*8.5/100,B2)</f>
        <v>0</v>
      </c>
      <c r="C6" s="39">
        <f>B6/1.085</f>
        <v>0</v>
      </c>
      <c r="D6" s="39"/>
      <c r="E6" s="36">
        <f>B6-C6</f>
        <v>0</v>
      </c>
      <c r="F6" s="36">
        <f>E6</f>
        <v>0</v>
      </c>
      <c r="G6" s="36"/>
      <c r="H6" s="36"/>
    </row>
    <row r="7" spans="1:8" ht="13.5" thickBot="1">
      <c r="A7" s="12" t="s">
        <v>8</v>
      </c>
      <c r="B7" s="40">
        <f>IF(B2-B6&gt;0,B2-B6,0)</f>
        <v>0</v>
      </c>
      <c r="C7" s="40">
        <f>B7/(1+0.085+0.12)</f>
        <v>0</v>
      </c>
      <c r="D7" s="40">
        <f>ROUND(C7,0)</f>
        <v>0</v>
      </c>
      <c r="E7" s="41">
        <f>B7-C7</f>
        <v>0</v>
      </c>
      <c r="F7" s="41">
        <f>C7*8.5/100</f>
        <v>0</v>
      </c>
      <c r="G7" s="41">
        <f>C7*12/100</f>
        <v>0</v>
      </c>
      <c r="H7" s="41">
        <f>B51</f>
        <v>0</v>
      </c>
    </row>
    <row r="8" spans="1:8" ht="13.5" thickTop="1">
      <c r="A8" s="13" t="s">
        <v>1</v>
      </c>
      <c r="B8" s="9">
        <f>SUM(B6:B7)</f>
        <v>0</v>
      </c>
      <c r="C8" s="9">
        <f>SUM(C6:C7)</f>
        <v>0</v>
      </c>
      <c r="D8" s="9"/>
      <c r="E8" s="14">
        <f>SUM(E6:E7)</f>
        <v>0</v>
      </c>
      <c r="F8" s="15">
        <f>SUM(F6:F7)</f>
        <v>0</v>
      </c>
      <c r="G8" s="15">
        <f>SUM(G6:G7)</f>
        <v>0</v>
      </c>
      <c r="H8" s="15">
        <f>SUM(H6:H7)</f>
        <v>0</v>
      </c>
    </row>
    <row r="9" spans="1:8" ht="12.75">
      <c r="A9" s="13"/>
      <c r="B9" s="9"/>
      <c r="C9" s="9"/>
      <c r="D9" s="9"/>
      <c r="E9" s="14"/>
      <c r="F9" s="15"/>
      <c r="G9" s="15">
        <f>D7*27.72/100/3*2</f>
        <v>0</v>
      </c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3" t="s">
        <v>19</v>
      </c>
      <c r="B11" s="34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4" t="s">
        <v>14</v>
      </c>
      <c r="B13" s="25">
        <f>F8</f>
        <v>0</v>
      </c>
      <c r="C13" s="1"/>
      <c r="D13" s="1"/>
      <c r="F13" s="53" t="s">
        <v>31</v>
      </c>
      <c r="G13" s="54"/>
      <c r="H13" s="55"/>
    </row>
    <row r="14" spans="1:8" ht="12.75">
      <c r="A14" s="26" t="s">
        <v>0</v>
      </c>
      <c r="B14" s="27">
        <f>G8</f>
        <v>0</v>
      </c>
      <c r="C14" s="1"/>
      <c r="D14" s="1"/>
      <c r="E14"/>
      <c r="F14" s="51" t="s">
        <v>21</v>
      </c>
      <c r="G14" s="22" t="s">
        <v>23</v>
      </c>
      <c r="H14" s="21" t="s">
        <v>22</v>
      </c>
    </row>
    <row r="15" spans="1:8" ht="12.75">
      <c r="A15" s="26"/>
      <c r="B15" s="28"/>
      <c r="C15" s="1"/>
      <c r="D15" s="1"/>
      <c r="E15" s="1"/>
      <c r="F15" s="17" t="s">
        <v>20</v>
      </c>
      <c r="G15" s="18">
        <v>9.24</v>
      </c>
      <c r="H15" s="16">
        <v>18.48</v>
      </c>
    </row>
    <row r="16" spans="1:8" ht="13.5" thickBot="1">
      <c r="A16" s="30" t="s">
        <v>27</v>
      </c>
      <c r="B16" s="29">
        <f>B44+G8+F8</f>
        <v>0</v>
      </c>
      <c r="C16" s="1"/>
      <c r="D16" s="1"/>
      <c r="E16" s="1"/>
      <c r="F16" s="19">
        <v>18</v>
      </c>
      <c r="G16" s="18">
        <v>6</v>
      </c>
      <c r="H16" s="20">
        <v>12</v>
      </c>
    </row>
    <row r="17" spans="2:5" ht="12.75">
      <c r="B17" s="2"/>
      <c r="C17" s="1"/>
      <c r="D17" s="1"/>
      <c r="E17" s="1"/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2" t="s">
        <v>28</v>
      </c>
      <c r="B44" s="43">
        <f>B8-E8</f>
        <v>0</v>
      </c>
      <c r="C44" s="1"/>
      <c r="D44" s="1"/>
      <c r="E44" s="1"/>
      <c r="F44"/>
      <c r="G44" s="2"/>
    </row>
    <row r="45" spans="1:6" ht="12.75">
      <c r="A45" s="42" t="s">
        <v>15</v>
      </c>
      <c r="B45" s="43">
        <f>B44*20/100</f>
        <v>0</v>
      </c>
      <c r="C45" s="1"/>
      <c r="D45" s="1"/>
      <c r="E45" s="1"/>
      <c r="F45"/>
    </row>
    <row r="46" spans="1:6" ht="12.75">
      <c r="A46" s="42" t="s">
        <v>9</v>
      </c>
      <c r="B46" s="43">
        <f>B44-B45</f>
        <v>0</v>
      </c>
      <c r="C46" s="1"/>
      <c r="D46" s="1"/>
      <c r="E46" s="2"/>
      <c r="F46"/>
    </row>
    <row r="47" spans="1:6" ht="12.75">
      <c r="A47" s="42" t="s">
        <v>10</v>
      </c>
      <c r="B47" s="43">
        <v>5000</v>
      </c>
      <c r="C47" s="3"/>
      <c r="D47" s="3"/>
      <c r="E47" s="1"/>
      <c r="F47"/>
    </row>
    <row r="48" spans="1:6" ht="12.75">
      <c r="A48" s="42" t="s">
        <v>19</v>
      </c>
      <c r="B48" s="44">
        <f>B11</f>
        <v>0</v>
      </c>
      <c r="C48" s="3"/>
      <c r="D48" s="3"/>
      <c r="E48" s="1"/>
      <c r="F48"/>
    </row>
    <row r="49" spans="1:6" ht="12.75" hidden="1">
      <c r="A49" s="42" t="s">
        <v>11</v>
      </c>
      <c r="B49" s="45">
        <f>IF(B47-B48&gt;0,B47-B48,0)</f>
        <v>5000</v>
      </c>
      <c r="C49" s="3"/>
      <c r="D49" s="3"/>
      <c r="E49" s="1"/>
      <c r="F49"/>
    </row>
    <row r="50" spans="1:6" ht="12.75">
      <c r="A50" s="42" t="s">
        <v>12</v>
      </c>
      <c r="B50" s="44">
        <f>IF(B44&lt;B49,0,ROUND(B44-B49,0))</f>
        <v>0</v>
      </c>
      <c r="C50" s="3"/>
      <c r="D50" s="3"/>
      <c r="E50" s="1"/>
      <c r="F50"/>
    </row>
    <row r="51" spans="1:6" ht="12.75">
      <c r="A51" s="42" t="s">
        <v>29</v>
      </c>
      <c r="B51" s="43">
        <f>C7*6/100</f>
        <v>0</v>
      </c>
      <c r="C51" s="3"/>
      <c r="D51" s="3"/>
      <c r="E51" s="1"/>
      <c r="F51"/>
    </row>
    <row r="52" spans="1:6" ht="12.75">
      <c r="A52" s="42" t="s">
        <v>13</v>
      </c>
      <c r="B52" s="43">
        <f>B46-B51</f>
        <v>0</v>
      </c>
      <c r="C52" s="3"/>
      <c r="D52" s="3"/>
      <c r="E52" s="1"/>
      <c r="F52"/>
    </row>
    <row r="53" spans="1:6" ht="12.75">
      <c r="A53" s="42"/>
      <c r="B53" s="46"/>
      <c r="C53" s="3"/>
      <c r="D53" s="3"/>
      <c r="E53" s="1"/>
      <c r="F53"/>
    </row>
    <row r="54" spans="1:6" ht="12.75">
      <c r="A54" s="47" t="s">
        <v>26</v>
      </c>
      <c r="B54" s="48">
        <f>B13</f>
        <v>0</v>
      </c>
      <c r="C54" s="3"/>
      <c r="D54" s="3"/>
      <c r="E54" s="1"/>
      <c r="F54"/>
    </row>
    <row r="55" spans="1:6" ht="12.75">
      <c r="A55" s="49" t="s">
        <v>25</v>
      </c>
      <c r="B55" s="50">
        <f>B14</f>
        <v>0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 password="DC35" sheet="1" objects="1" scenarios="1"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748520" r:id="rId2"/>
    <oleObject progId="Word.Document.8" shapeId="7485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ricevuta occasionale omnicomprensiva</dc:title>
  <dc:subject/>
  <dc:creator>VALERIO - STELLA - D'AMICO</dc:creator>
  <cp:keywords/>
  <dc:description/>
  <cp:lastModifiedBy>Customer</cp:lastModifiedBy>
  <cp:lastPrinted>2012-03-28T10:29:54Z</cp:lastPrinted>
  <dcterms:created xsi:type="dcterms:W3CDTF">2007-11-26T07:56:21Z</dcterms:created>
  <dcterms:modified xsi:type="dcterms:W3CDTF">2012-03-29T10:41:34Z</dcterms:modified>
  <cp:category/>
  <cp:version/>
  <cp:contentType/>
  <cp:contentStatus/>
</cp:coreProperties>
</file>